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813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priedas'!$8:$8</definedName>
    <definedName name="_xlnm.Print_Titles" localSheetId="1">'2 priedas'!$6:$6</definedName>
    <definedName name="_xlnm.Print_Titles" localSheetId="3">'4 priedas'!$12:$13</definedName>
    <definedName name="_xlnm.Print_Titles" localSheetId="4">'5 priedas'!$12:$13</definedName>
    <definedName name="_xlnm.Print_Titles" localSheetId="2">'5-išl.pagal programas '!#REF!</definedName>
    <definedName name="_xlnm.Print_Titles" localSheetId="5">'6 priedas'!$8:$9</definedName>
    <definedName name="_xlnm.Print_Titles" localSheetId="6">'8 priedas'!#REF!</definedName>
  </definedNames>
  <calcPr calcId="152511"/>
  <fileRecoveryPr autoRecover="0"/>
</workbook>
</file>

<file path=xl/calcChain.xml><?xml version="1.0" encoding="utf-8"?>
<calcChain xmlns="http://schemas.openxmlformats.org/spreadsheetml/2006/main">
  <c r="C29" i="14" l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28" i="14"/>
  <c r="A41" i="1"/>
  <c r="H110" i="8"/>
  <c r="G15" i="20" l="1"/>
  <c r="J110" i="8"/>
  <c r="E104" i="8"/>
  <c r="K111" i="8"/>
  <c r="E14" i="20"/>
  <c r="C22" i="20"/>
  <c r="C23" i="20"/>
  <c r="E22" i="20"/>
  <c r="G51" i="14"/>
  <c r="E25" i="14"/>
  <c r="E26" i="14"/>
  <c r="G25" i="14"/>
  <c r="E16" i="14" l="1"/>
  <c r="G14" i="14"/>
  <c r="C17" i="20"/>
  <c r="E15" i="20"/>
  <c r="C57" i="20" l="1"/>
  <c r="E53" i="20"/>
  <c r="E34" i="14"/>
  <c r="I17" i="14" l="1"/>
  <c r="E22" i="14"/>
  <c r="G45" i="20"/>
  <c r="C50" i="20"/>
  <c r="G104" i="8"/>
  <c r="E101" i="8"/>
  <c r="D67" i="2"/>
  <c r="C52" i="2"/>
  <c r="E65" i="1"/>
  <c r="C20" i="20"/>
  <c r="C21" i="20"/>
  <c r="E20" i="20"/>
  <c r="E23" i="14"/>
  <c r="E24" i="14"/>
  <c r="C36" i="20" l="1"/>
  <c r="E49" i="14"/>
  <c r="E33" i="14"/>
  <c r="C56" i="20"/>
  <c r="A32" i="20" l="1"/>
  <c r="A33" i="20" s="1"/>
  <c r="A34" i="20" s="1"/>
  <c r="A35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2" i="20" s="1"/>
  <c r="A53" i="20" s="1"/>
  <c r="A54" i="20" s="1"/>
  <c r="A55" i="20" s="1"/>
  <c r="A59" i="20" s="1"/>
  <c r="A60" i="20" s="1"/>
  <c r="A16" i="20"/>
  <c r="A27" i="1"/>
  <c r="C43" i="20" l="1"/>
  <c r="F38" i="20" l="1"/>
  <c r="G38" i="20"/>
  <c r="E42" i="20"/>
  <c r="C42" i="20" s="1"/>
  <c r="E35" i="14"/>
  <c r="G31" i="14"/>
  <c r="F24" i="20" l="1"/>
  <c r="G24" i="20"/>
  <c r="H24" i="20"/>
  <c r="I24" i="20"/>
  <c r="J24" i="20"/>
  <c r="K24" i="20"/>
  <c r="L24" i="20"/>
  <c r="E24" i="20"/>
  <c r="D28" i="1" l="1"/>
  <c r="D42" i="1"/>
  <c r="C63" i="2"/>
  <c r="C41" i="2"/>
  <c r="F104" i="8" l="1"/>
  <c r="F89" i="8"/>
  <c r="E89" i="8"/>
  <c r="N29" i="20"/>
  <c r="F44" i="20" l="1"/>
  <c r="E39" i="20"/>
  <c r="E38" i="20" s="1"/>
  <c r="C19" i="20"/>
  <c r="D18" i="20"/>
  <c r="E18" i="20"/>
  <c r="C18" i="20" s="1"/>
  <c r="H15" i="20"/>
  <c r="H14" i="20" s="1"/>
  <c r="G14" i="20"/>
  <c r="G54" i="20"/>
  <c r="G53" i="20" s="1"/>
  <c r="K51" i="14"/>
  <c r="L51" i="14"/>
  <c r="M51" i="14"/>
  <c r="N51" i="14"/>
  <c r="I29" i="14" l="1"/>
  <c r="E30" i="14"/>
  <c r="G27" i="14"/>
  <c r="I27" i="14"/>
  <c r="E28" i="14"/>
  <c r="F37" i="14"/>
  <c r="E37" i="14"/>
  <c r="E29" i="14" l="1"/>
  <c r="E27" i="14"/>
  <c r="F83" i="8"/>
  <c r="C29" i="2" l="1"/>
  <c r="E86" i="8" l="1"/>
  <c r="E83" i="8" l="1"/>
  <c r="D22" i="1" l="1"/>
  <c r="D46" i="20" l="1"/>
  <c r="D47" i="20"/>
  <c r="H45" i="20" l="1"/>
  <c r="J17" i="14"/>
  <c r="F17" i="14" s="1"/>
  <c r="D45" i="20" l="1"/>
  <c r="H44" i="20"/>
  <c r="C65" i="2" l="1"/>
  <c r="C50" i="2"/>
  <c r="C42" i="2"/>
  <c r="C38" i="2"/>
  <c r="C36" i="2"/>
  <c r="C34" i="2"/>
  <c r="C32" i="2"/>
  <c r="C26" i="2"/>
  <c r="C23" i="2"/>
  <c r="C15" i="2"/>
  <c r="C11" i="2"/>
  <c r="C7" i="2"/>
  <c r="C40" i="2" s="1"/>
  <c r="C67" i="2" l="1"/>
  <c r="D60" i="1"/>
  <c r="F25" i="8" l="1"/>
  <c r="F33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78" i="8" s="1"/>
  <c r="F75" i="8"/>
  <c r="E75" i="8"/>
  <c r="F72" i="8"/>
  <c r="E72" i="8"/>
  <c r="F48" i="8"/>
  <c r="F19" i="8"/>
  <c r="E45" i="20" l="1"/>
  <c r="E44" i="20" s="1"/>
  <c r="G17" i="14"/>
  <c r="C49" i="20"/>
  <c r="F29" i="8"/>
  <c r="F61" i="8" s="1"/>
  <c r="F105" i="8" s="1"/>
  <c r="E35" i="8" l="1"/>
  <c r="E33" i="8" s="1"/>
  <c r="E48" i="8"/>
  <c r="E19" i="8"/>
  <c r="D53" i="1" l="1"/>
  <c r="D48" i="1"/>
  <c r="D20" i="1"/>
  <c r="D18" i="1"/>
  <c r="D14" i="1"/>
  <c r="D11" i="1"/>
  <c r="D10" i="1" l="1"/>
  <c r="D47" i="1"/>
  <c r="D51" i="20"/>
  <c r="C40" i="20"/>
  <c r="D59" i="1" l="1"/>
  <c r="D65" i="1" l="1"/>
  <c r="D68" i="1" s="1"/>
  <c r="F15" i="20" l="1"/>
  <c r="F14" i="20" s="1"/>
  <c r="C16" i="20"/>
  <c r="D16" i="20"/>
  <c r="D15" i="20" s="1"/>
  <c r="I61" i="20"/>
  <c r="J61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7" i="20"/>
  <c r="D37" i="20"/>
  <c r="C39" i="20"/>
  <c r="C41" i="20"/>
  <c r="D41" i="20"/>
  <c r="G44" i="20"/>
  <c r="C46" i="20"/>
  <c r="C47" i="20"/>
  <c r="C48" i="20"/>
  <c r="C51" i="20"/>
  <c r="C52" i="20"/>
  <c r="D52" i="20"/>
  <c r="C55" i="20"/>
  <c r="G59" i="20"/>
  <c r="G58" i="20" s="1"/>
  <c r="C60" i="20"/>
  <c r="C15" i="20" l="1"/>
  <c r="C58" i="20"/>
  <c r="C53" i="20"/>
  <c r="C38" i="20"/>
  <c r="C54" i="20"/>
  <c r="L61" i="20"/>
  <c r="C59" i="20"/>
  <c r="D38" i="20"/>
  <c r="K61" i="20"/>
  <c r="D24" i="20"/>
  <c r="D44" i="20"/>
  <c r="C24" i="20"/>
  <c r="H61" i="20"/>
  <c r="C45" i="20"/>
  <c r="G61" i="20" l="1"/>
  <c r="C44" i="20"/>
  <c r="C14" i="20"/>
  <c r="F61" i="20"/>
  <c r="D14" i="20"/>
  <c r="D61" i="20" s="1"/>
  <c r="E61" i="20"/>
  <c r="C61" i="20" l="1"/>
  <c r="E29" i="8" l="1"/>
  <c r="E25" i="8"/>
  <c r="E61" i="8" l="1"/>
  <c r="F36" i="14" l="1"/>
  <c r="H14" i="14"/>
  <c r="H51" i="14" s="1"/>
  <c r="F47" i="14"/>
  <c r="E47" i="14"/>
  <c r="I14" i="14"/>
  <c r="I51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50" i="14"/>
  <c r="E50" i="14"/>
  <c r="F48" i="14"/>
  <c r="E48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E36" i="14"/>
  <c r="F32" i="14"/>
  <c r="E32" i="14"/>
  <c r="F31" i="14"/>
  <c r="E31" i="14"/>
  <c r="E21" i="14"/>
  <c r="E19" i="14"/>
  <c r="E18" i="14"/>
  <c r="J14" i="14"/>
  <c r="J51" i="14" s="1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5" i="14"/>
  <c r="E17" i="14"/>
  <c r="F15" i="14"/>
  <c r="E14" i="14" l="1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51" i="14" l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51" i="14"/>
  <c r="E105" i="8"/>
</calcChain>
</file>

<file path=xl/sharedStrings.xml><?xml version="1.0" encoding="utf-8"?>
<sst xmlns="http://schemas.openxmlformats.org/spreadsheetml/2006/main" count="850" uniqueCount="548">
  <si>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</si>
  <si>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</si>
  <si>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</si>
  <si>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</si>
  <si>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</si>
  <si>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</si>
  <si>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</si>
  <si>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</si>
  <si>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</si>
  <si>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</si>
  <si>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</si>
  <si>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</si>
  <si>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</si>
  <si>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</si>
  <si>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</si>
  <si>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</si>
  <si>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</si>
  <si>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</si>
  <si>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</si>
  <si>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</si>
  <si>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</si>
  <si>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</si>
  <si>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</si>
  <si>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</si>
  <si>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</si>
  <si>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</si>
  <si>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</si>
  <si>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</si>
  <si>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</si>
  <si>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</si>
  <si>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</si>
  <si>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</si>
  <si>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</si>
  <si>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</si>
  <si>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</si>
  <si>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</si>
  <si>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</si>
  <si>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</si>
  <si>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</si>
  <si>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</si>
  <si>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</si>
  <si>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</si>
  <si>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</si>
  <si>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</si>
  <si>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</si>
  <si>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</si>
  <si>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</si>
  <si>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</si>
  <si>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</si>
  <si>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</si>
  <si>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</si>
  <si>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</si>
  <si>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</si>
  <si>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</si>
  <si>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</si>
  <si>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Kompensacijos už šildymą ir vandenį</t>
  </si>
  <si>
    <t>VšĮ Rokiškio PASPC moterų konsultacijos kabinetų įrangai</t>
  </si>
  <si>
    <t>Žemės ūkio skyrius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</si>
  <si>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</si>
  <si>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</si>
  <si>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</si>
  <si>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</si>
  <si>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</si>
  <si>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</si>
  <si>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</si>
  <si>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</si>
  <si>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</si>
  <si>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</si>
  <si>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</si>
  <si>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</si>
  <si>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</si>
  <si>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</si>
  <si>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</si>
  <si>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</si>
  <si>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</si>
  <si>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</si>
  <si>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</si>
  <si>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</si>
  <si>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</si>
  <si>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</si>
  <si>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</si>
  <si>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</si>
  <si>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</si>
  <si>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</si>
  <si>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</si>
  <si>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</si>
  <si>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</si>
  <si>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</si>
  <si>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</si>
  <si>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</si>
  <si>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</si>
  <si>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</si>
  <si>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</si>
  <si>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</si>
  <si>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</si>
  <si>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</si>
  <si>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</si>
  <si>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</si>
  <si>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</si>
  <si>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</si>
  <si>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</si>
  <si>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</si>
  <si>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</si>
  <si>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</si>
  <si>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</si>
  <si>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</si>
  <si>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</si>
  <si>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</si>
  <si>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</si>
  <si>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</si>
  <si>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</si>
  <si>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</si>
  <si>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</si>
  <si>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</si>
  <si>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</si>
  <si>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</si>
  <si>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</si>
  <si>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</si>
  <si>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</si>
  <si>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</si>
  <si>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</si>
  <si>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</si>
  <si>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</si>
  <si>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</si>
  <si>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</si>
  <si>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</si>
  <si>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</si>
  <si>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</si>
  <si>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</si>
  <si>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</si>
  <si>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</si>
  <si>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</si>
  <si>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</si>
  <si>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</si>
  <si>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</si>
  <si>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</si>
  <si>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</si>
  <si>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</si>
  <si>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</si>
  <si>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</si>
  <si>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</si>
  <si>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</si>
  <si>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</si>
  <si>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</si>
  <si>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</si>
  <si>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</si>
  <si>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</si>
  <si>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</si>
  <si>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</si>
  <si>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</si>
  <si>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</si>
  <si>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</si>
  <si>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</si>
  <si>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</si>
  <si>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</si>
  <si>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</si>
  <si>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</si>
  <si>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</si>
  <si>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</si>
  <si>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</si>
  <si>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</si>
  <si>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</si>
  <si>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</si>
  <si>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</si>
  <si>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</si>
  <si>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</si>
  <si>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</si>
  <si>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</si>
  <si>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</si>
  <si>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</si>
  <si>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</si>
  <si>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</si>
  <si>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</si>
  <si>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</si>
  <si>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</si>
  <si>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</si>
  <si>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</si>
  <si>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</si>
  <si>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</si>
  <si>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</si>
  <si>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</si>
  <si>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</si>
  <si>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Užimtumo didinimo programa</t>
  </si>
  <si>
    <t>Statybos ir infrastruktūros plėtros skyrius iš viso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</si>
  <si>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</si>
  <si>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</si>
  <si>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</si>
  <si>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</si>
  <si>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</si>
  <si>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</si>
  <si>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</si>
  <si>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</si>
  <si>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</si>
  <si>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</si>
  <si>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Obelių socialinių paslaugų namai</t>
  </si>
  <si>
    <t>Obelių  socialinių paslaugų namai</t>
  </si>
  <si>
    <t>Komunikacijos ir kultūros skyrius iš viso</t>
  </si>
  <si>
    <t xml:space="preserve">Žemės ūkio skyrius 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</si>
  <si>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</si>
  <si>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</si>
  <si>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</si>
  <si>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</si>
  <si>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</si>
  <si>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Juozo Tumo-Vaižganto gimnazija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</si>
  <si>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</si>
  <si>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</si>
  <si>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</si>
  <si>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</si>
  <si>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>Eil.     Nr.</t>
  </si>
  <si>
    <t>Pajamų klasifikacijos kodas</t>
  </si>
  <si>
    <t xml:space="preserve">            Pajamos</t>
  </si>
  <si>
    <t xml:space="preserve">    suma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</si>
  <si>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</si>
  <si>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</si>
  <si>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</si>
  <si>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</si>
  <si>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</si>
  <si>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</si>
  <si>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</si>
  <si>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</si>
  <si>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</si>
  <si>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</si>
  <si>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</si>
  <si>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</si>
  <si>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</si>
  <si>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</si>
  <si>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</si>
  <si>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</si>
  <si>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</si>
  <si>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</si>
  <si>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</si>
  <si>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</si>
  <si>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</si>
  <si>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</si>
  <si>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</si>
  <si>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</si>
  <si>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</si>
  <si>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</si>
  <si>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</si>
  <si>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</si>
  <si>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</si>
  <si>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Rokiškio rajono melioracijos statinių rekonstrukcijai (VBD/VIP)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</si>
  <si>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</si>
  <si>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</si>
  <si>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</si>
  <si>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</si>
  <si>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</si>
  <si>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</si>
  <si>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</si>
  <si>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</si>
  <si>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</si>
  <si>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</si>
  <si>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</si>
  <si>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</si>
  <si>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</si>
  <si>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</si>
  <si>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</si>
  <si>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</si>
  <si>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</si>
  <si>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</si>
  <si>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</si>
  <si>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</si>
  <si>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</si>
  <si>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</si>
  <si>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</si>
  <si>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</si>
  <si>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</si>
  <si>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</si>
  <si>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</si>
  <si>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</si>
  <si>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</si>
  <si>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</si>
  <si>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</si>
  <si>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</si>
  <si>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</si>
  <si>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</si>
  <si>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</si>
  <si>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</si>
  <si>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</si>
  <si>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</si>
  <si>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</si>
  <si>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</si>
  <si>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</si>
  <si>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</si>
  <si>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</si>
  <si>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</si>
  <si>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</si>
  <si>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</si>
  <si>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</si>
  <si>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</si>
  <si>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</si>
  <si>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</si>
  <si>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</si>
  <si>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</si>
  <si>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</si>
  <si>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</si>
  <si>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</si>
  <si>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</si>
  <si>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</si>
  <si>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</si>
  <si>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</si>
  <si>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</si>
  <si>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</si>
  <si>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</si>
  <si>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</si>
  <si>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</si>
  <si>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</si>
  <si>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</si>
  <si>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</si>
  <si>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</si>
  <si>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</si>
  <si>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</si>
  <si>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</si>
  <si>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</si>
  <si>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</si>
  <si>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</si>
  <si>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</si>
  <si>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</si>
  <si>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</si>
  <si>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</si>
  <si>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</si>
  <si>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</si>
  <si>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</si>
  <si>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</si>
  <si>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</si>
  <si>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</si>
  <si>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</si>
  <si>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</si>
  <si>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</si>
  <si>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</si>
  <si>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</si>
  <si>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</si>
  <si>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</si>
  <si>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</si>
  <si>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</si>
  <si>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</si>
  <si>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</si>
  <si>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</si>
  <si>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</si>
  <si>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</si>
  <si>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</si>
  <si>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</si>
  <si>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</si>
  <si>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</si>
  <si>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</si>
  <si>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</si>
  <si>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</si>
  <si>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</si>
  <si>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</si>
  <si>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</si>
  <si>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</si>
  <si>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</si>
  <si>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IŠ VISO</t>
  </si>
  <si>
    <t>1.3.4.1.1.5.2.</t>
  </si>
  <si>
    <t>1.3.4.1.1.5.6.</t>
  </si>
  <si>
    <t>sumos-tūkst.eurų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</si>
  <si>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</si>
  <si>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</si>
  <si>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</si>
  <si>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</si>
  <si>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</si>
  <si>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</si>
  <si>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</si>
  <si>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</si>
  <si>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</si>
  <si>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</si>
  <si>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</si>
  <si>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</si>
  <si>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</si>
  <si>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</si>
  <si>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</si>
  <si>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</si>
  <si>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</si>
  <si>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</si>
  <si>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</si>
  <si>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Akredituotai socialinei reabilitacijai neįgaliesiems bendruomenėje organizuoti, teikti  ir administruoti</t>
  </si>
  <si>
    <t xml:space="preserve">   IŠ  VISO VALSTYBĖS DELEGUOTOMS FUNKCIJOMS (1+5+9+17+20+23+25+27+29+31)</t>
  </si>
  <si>
    <t>ROKIŠKIO RAJONO SAVIVALDYBĖS BIUDŽETO 2023 METŲ VALSTYBĖS BIUDŽETO DOTACIJOS</t>
  </si>
  <si>
    <t xml:space="preserve">  ROKIŠKIO RAJONO SAVIVALDYBĖS 2023 METŲ BIUDŽETO PAJAMOS</t>
  </si>
  <si>
    <t>Akredituotai  socialinei reabilitacijai neįgaliesiems bendruomenėje organizuoti, teikti ir administruoti iš viso:</t>
  </si>
  <si>
    <t>Kompleksinėms paslaugoms šeimai organizuoti iš viso:</t>
  </si>
  <si>
    <t xml:space="preserve">        iš jų :  socialinių išmokų administravimas </t>
  </si>
  <si>
    <t xml:space="preserve">        iš jų:</t>
  </si>
  <si>
    <t>sumos-tūkst. Eur</t>
  </si>
  <si>
    <t xml:space="preserve"> Pajamų ir pelno mokesčiai (3+4)</t>
  </si>
  <si>
    <t>MOKESČIAI (2+5+9)</t>
  </si>
  <si>
    <t>Turto  mokesčiai (6+7+8)</t>
  </si>
  <si>
    <t>Prekių ir paslaugų mokesčiai (10)</t>
  </si>
  <si>
    <t>sumos-tūkst.Eur</t>
  </si>
  <si>
    <t xml:space="preserve">                                                                                                          sumos-  tūkst.Eur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</si>
  <si>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</si>
  <si>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</si>
  <si>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</si>
  <si>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</si>
  <si>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</si>
  <si>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</si>
  <si>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</si>
  <si>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</si>
  <si>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</si>
  <si>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</si>
  <si>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</si>
  <si>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Savivaldybių viešosioms bibliotekoms dokumentams 2023 metais įsigyti (VBD)</t>
  </si>
  <si>
    <t>Ameninės pagalbos paslaugos finansavimas  ir administravimas iš viso: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</si>
  <si>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</si>
  <si>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</si>
  <si>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</si>
  <si>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</si>
  <si>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 xml:space="preserve">                                                                              2023 m. sausio 27 d. sprendimo Nr. TS-3</t>
  </si>
  <si>
    <t>2023 m. sausio 27 d. sprendimo TS -3</t>
  </si>
  <si>
    <t xml:space="preserve">          2023 M. PLANUOJAMŲ VYKDYTI PROJEKTŲ, FINANSUOJAMŲ  ES IR KITŲ FONDŲ PARAMOS, VALSTYBĖS INVESTICIJŲ PROGRAMOS IR KURIEMS REIKALINGAS PRISIDĖJIMAS ,   SĄRAŠAS</t>
  </si>
  <si>
    <t>Lėšos socialinių paslaugų srities darbuotojų minimaliesiems pareiginės algos pastoviosios dalies koeficientams didinti</t>
  </si>
  <si>
    <t>Lėšos socialinių paslaugų šakos kolektyvinėje sutartyje numatytiems įsipareigojimams įgyvendinti</t>
  </si>
  <si>
    <t>Lėšos socialinių paslaugų šakos kolektyvinėje sutartyje numatytiems įsipareigijimams įgyvendinti</t>
  </si>
  <si>
    <t>Perimamų patikėjimo teise valstybinės žemės ir miško sklypų patikėtinio funkcijai vykdyti</t>
  </si>
  <si>
    <t xml:space="preserve">Lėšos kompensacijoms už būsto suteikimą užsieniečiams, pasitraukusiems iš Ukrainos, finansuoti </t>
  </si>
  <si>
    <t>Lėšos kompensacijoms už būsto suteikimą užsieniečiams, pasitraukusiems iš Ukrainos, finansuoti iš viso</t>
  </si>
  <si>
    <t>Bendruomeninei veiklai stiprinti</t>
  </si>
  <si>
    <t>1.3.4.1.1.5.3.</t>
  </si>
  <si>
    <t>1.3.4.1.1.5.4.</t>
  </si>
  <si>
    <t>1.3.4.1.1.5.5.</t>
  </si>
  <si>
    <t>1.3.4.1.1.5.7.</t>
  </si>
  <si>
    <t>1.3.4.1.1.5.8.</t>
  </si>
  <si>
    <t>1.3.4.1.1.5.9.</t>
  </si>
  <si>
    <t>1.3.4.1.1.5.10.</t>
  </si>
  <si>
    <t>1.3.4.2.1.1.3.</t>
  </si>
  <si>
    <t>Kelių priežiūros ir plėtros programa</t>
  </si>
  <si>
    <t>Lėšos vaikų, atvykusių į Lietuvos Respubliką iš Ukrainos dėl Rusijos Federacijos karinių veiksmų  Ukrainoje, ugdymui ir pavėžėjimui į mokyklą ir atgal</t>
  </si>
  <si>
    <t>SUSISIEKIMO MINISTERIJA</t>
  </si>
  <si>
    <t>Obelių socialinių pslaugų namai</t>
  </si>
  <si>
    <t>Lėšos vaikų, atvykusių į Lietuvos Respubliką iš Ukrainos dėl Rusijos Federacijos karinių veiksmų  Ukrainoje, ugdymui ir pavėžėjimui į mokyklą ir atgal iš viso</t>
  </si>
  <si>
    <t>J. Tūbelio progimnazija</t>
  </si>
  <si>
    <t>Švietimo įstaigoms (4 priedas)</t>
  </si>
  <si>
    <t>Švietimo ir sporto skyrius</t>
  </si>
  <si>
    <r>
      <t>J</t>
    </r>
    <r>
      <rPr>
        <sz val="10"/>
        <rFont val="Arial"/>
        <family val="2"/>
        <charset val="186"/>
      </rPr>
      <t>aunimo politikos įgyvendinimo programa</t>
    </r>
  </si>
  <si>
    <t>tikslinama,+-</t>
  </si>
  <si>
    <t>2023 m.kovo 31 d. sprendimo Nr.  TS -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</si>
  <si>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2023 M. SĄRAŠAS</t>
    </r>
  </si>
  <si>
    <t>Eil. Nr</t>
  </si>
  <si>
    <t>SSVP Programa</t>
  </si>
  <si>
    <t>Projekto pavadinimas</t>
  </si>
  <si>
    <t>Pareiškėjas/projekto vykdytojas</t>
  </si>
  <si>
    <t>Projekto vertė iš viso</t>
  </si>
  <si>
    <t xml:space="preserve"> iš jų:</t>
  </si>
  <si>
    <t>Reikalinga 2023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</si>
  <si>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</si>
  <si>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</si>
  <si>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</si>
  <si>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</si>
  <si>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</si>
  <si>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</si>
  <si>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</si>
  <si>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</si>
  <si>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Statybos ir infrastruktūros plėtros skyrius (SIPS)</t>
  </si>
  <si>
    <t>Daugiafunkcės sporto salės Rokiškyje, Taikos g. 21A, statyba</t>
  </si>
  <si>
    <t xml:space="preserve"> Rokiškio r. savivaldybės administracija</t>
  </si>
  <si>
    <t>2023 M. lėšos - VIP 998 tūkst. eur</t>
  </si>
  <si>
    <t>SIPS</t>
  </si>
  <si>
    <t>Gatvės prie gyvenamųjų sklypų kvartalo Rokiškio mieste (tarp Topolių g. ir Pandėlio g.) statyba</t>
  </si>
  <si>
    <t>Rokiškio r. savivaldybės administracija</t>
  </si>
  <si>
    <t>Finansuojama KPPP lėšomis</t>
  </si>
  <si>
    <t xml:space="preserve">Socialinio būsto fondo plėtra Rokiškio rajono savivaldybėje </t>
  </si>
  <si>
    <t>19,96998</t>
  </si>
  <si>
    <t>projekto veiklų pabaiga  2023-03-31</t>
  </si>
  <si>
    <t>Rokiškio rajono Suvainiškio, Čedasų ir Žiobiškio kadastrinių vietovių dalies melioracijos griovių ir juose esančių statinių rekonstravimas</t>
  </si>
  <si>
    <t xml:space="preserve">Projekto pabaiga 2023-12. Rangos darbai bus vykdomi 2023 m.,  II-IV MP bus teikiami 2023 m. 05-12 mėn. </t>
  </si>
  <si>
    <t>Rokiškio rajono Neretėlės upės baseino dalies melioracijos griovių ir juose esančių statinių rekonstravimas</t>
  </si>
  <si>
    <t>Projekto pabaiga 2023-12.  Vyksta rangos darbai.2023 m. bus teikiami  III-IV  MP.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</si>
  <si>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</si>
  <si>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</si>
  <si>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Su NMA sutartis pasirašyta 2023-01-02. Ruošiama projektavimo paslaugų pirkimo sutartis. Projekto įgyvendinimo laikotarpis - 2023-2024 m. </t>
  </si>
  <si>
    <t xml:space="preserve">Rokiškio rajono Skemų ir Gindvilių kadastrinių vietovių dalies melioracijos griovių ir juose esančių statinių rekonstravimas </t>
  </si>
  <si>
    <t xml:space="preserve">Su NMA sutartis pasirašyta 2023-01-03. Ruošiama projektavimo paslaugų pirkimo sutartis. Projekto įgyvendinimo laikotarpis - 2023-2024 m. </t>
  </si>
  <si>
    <t>Rokiškio mokyklos-darželio ,,Ąžuoliukas“ pastato, Taikos g. 15, LT-42142 Rokiškis, energinio efektyvumo didinimas</t>
  </si>
  <si>
    <t>Lengvatinės paskolos ir MF lėšos, SB lėšos -netinkamoms finansuoti neergetinio efektyvumo išlaidoms ir inžinerinėms paslaugoms (1621,62+7000 Eur)</t>
  </si>
  <si>
    <t>Rokiškio lopšelio-darželio „Varpelis“ (Jaunystės g. 15, Rokiškis) pastato energinio efektyvumo didinimas</t>
  </si>
  <si>
    <t xml:space="preserve">Lengvatinės paskolos ir MF lėšos, SB lėšos - netinkamos finansuoti  inžinerinės paslaugos 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</si>
  <si>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</si>
  <si>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</si>
  <si>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Projekto pabaiga 2023 m. gegužės mėn., bet dar su ta pačia sutartim yra nupirkta ir saulės elektrinės priežiūra 5 m.</t>
  </si>
  <si>
    <t>Socialinės paramos ir sveikatos skyrius (SPSS)</t>
  </si>
  <si>
    <t xml:space="preserve">Kompleksinių paslaugų šeimai teikimas Rokiškio rajone Nr. 08.4.1-ESFA-V-416-10-0005 </t>
  </si>
  <si>
    <t>Projekto veiklų pabaiga 2023-03-31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</si>
  <si>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</si>
  <si>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</si>
  <si>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</si>
  <si>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</si>
  <si>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 xml:space="preserve"> Rokiškio r. visuomenės sveikatos biuras</t>
  </si>
  <si>
    <t xml:space="preserve">Projektas baigiamas  2023-03-23, bet bus prašoma 1 mėn. partęsimo. </t>
  </si>
  <si>
    <t>Atsinaujinančių energijos išteklių diegimas BĮ "Rokiškio baseinas"</t>
  </si>
  <si>
    <t>BĮ Rokiškio baseinas</t>
  </si>
  <si>
    <t xml:space="preserve">Pabaiga 2023-06. </t>
  </si>
  <si>
    <t>Mykolo Romerio pažinimo erdvė (pareiškėjas - Rokiškio r. Obelių gimnazija)</t>
  </si>
  <si>
    <t xml:space="preserve"> Rokiškio r. Obelių gimnazija</t>
  </si>
  <si>
    <t>Projekto pabaiga 2025-05-01</t>
  </si>
  <si>
    <t>Salų dvaro kūrybos ir laisvalaikio rezidencija</t>
  </si>
  <si>
    <t>Rokiškio tautodailininkų asociacija</t>
  </si>
  <si>
    <t>Projekto veiklos pratęstos, 2022 m. nepanaudotos lėšos - 1,60132, jų reikės 2023 m.</t>
  </si>
  <si>
    <t xml:space="preserve">Kriaunų varpas - bažnyčiai ir sėlių krašto žmonėms </t>
  </si>
  <si>
    <t xml:space="preserve"> Kriaunų Dievo Apvaizdos parapija</t>
  </si>
  <si>
    <t xml:space="preserve"> Projekto pabaiga 2023 m. </t>
  </si>
  <si>
    <t xml:space="preserve">Vaikų laisvalaikio ir pramogų erdvė Bajoruose </t>
  </si>
  <si>
    <t>Bajorų kaimo bendruomenė</t>
  </si>
  <si>
    <t xml:space="preserve">Projekto vykdymo laikotarpis 2022-04-27- 2024-01-15. </t>
  </si>
  <si>
    <t>"Mokslo klubas kelyje"</t>
  </si>
  <si>
    <t>Asociacija "Išdrįsk keisti"</t>
  </si>
  <si>
    <t>"Natūralios vilnos produktų gamyba"</t>
  </si>
  <si>
    <t>Asociacija "Tradicinių amatų studija"</t>
  </si>
  <si>
    <t>SB lėšos bus panaudotos PVM mokesčio padengimui. Projekto laikotarpis: 2022 m. balandžio -2023 m. gruodžio mėn.</t>
  </si>
  <si>
    <t>Švietimo ir sporto skyrius (ŠSS)</t>
  </si>
  <si>
    <t>Kokybės krepšelis</t>
  </si>
  <si>
    <t>Rokiškio J. Tumo-Vaižganto gimnazija</t>
  </si>
  <si>
    <t>Projekto vykdymo laikotarpis: 2022-03-01 -2023-08-31</t>
  </si>
  <si>
    <t>ŠSS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</si>
  <si>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</si>
  <si>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</si>
  <si>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 xml:space="preserve">Projekto laikotarpis nuo 2020-09-29 iki2023-09-28. SB lėšos reikalingos  1507,80 eurų 2023 m. sausio-rugsėjo mėn. projekto veikloms įgyvendinti. Lėos bus grąžintos iki 2023-12
</t>
  </si>
  <si>
    <t>Akredituotas projektas: 2021-1-LT01-KA120-SCH-000046703 pagal programos „Erasmus+“ 1 pagrindinį veiksmą – asmenų mobilumas mokymosi tikslais</t>
  </si>
  <si>
    <t xml:space="preserve">Projekto laikotarpis nuo 2022-06-01 iki2023-08-31. SB lėšos reikalingos  1843,00 eurų 2023 m. sausio-gegužės mėn. projekto veikloms įgyvendinti. Lėšos bus grąžintos iki 2023-12 </t>
  </si>
  <si>
    <t xml:space="preserve"> "Universaliojo dizaino taikymas ikimokykliniame ugdyme" 2021-2-LT01-KA122-SCH-000042116</t>
  </si>
  <si>
    <t xml:space="preserve">Projekto laikotarpis 2022-02-01 - 2023-06-30. 2023 m. reikės prisidėti SB lėšomis -  1415,6 Eur . Lėšos bus grąžintos 2023-12 mėn. </t>
  </si>
  <si>
    <t>Specialioji tikslinė dotacija iš viso (14+15+16+17+18)</t>
  </si>
  <si>
    <t>Kitos dotacijos einamiesiems tikslams (20+...+31)</t>
  </si>
  <si>
    <t>Kitos dotacijos turtui įsigyti (33+34+35+36)</t>
  </si>
  <si>
    <t>DOTACIJOS (12+13+19+32)</t>
  </si>
  <si>
    <t>Turto pajamos(39+40+41)</t>
  </si>
  <si>
    <t>Rinkliavos(44+45)</t>
  </si>
  <si>
    <t>KITOS PAJAMOS (38+42+43+46+47)</t>
  </si>
  <si>
    <t>VISI MOKESČIAI, PAJAMOS IR DOTACIJOS(1+11+37+48)</t>
  </si>
  <si>
    <t>1.3.4.1.1.5.11.</t>
  </si>
  <si>
    <t>1.3.4.2.1.1.4.</t>
  </si>
  <si>
    <t>KITOS DOTACIJOS (35+44+46+56+58)</t>
  </si>
  <si>
    <t>VALSTYBĖS INVESTICIJŲ PROGRAMOJE NUMATYTOMS KAPITALO INVESTICIJOMS FINANSUOTI (59)</t>
  </si>
  <si>
    <t>Pedagoginė psichologinė tarnyba</t>
  </si>
  <si>
    <t>Architektūros ir paveldosaugos skyrius iš viso</t>
  </si>
  <si>
    <t>Laisvės kovų įamžinimo komisijos veiklos programa</t>
  </si>
  <si>
    <t>Lėšos būsto pritaikymui neįgaliesiems</t>
  </si>
  <si>
    <t>Lėšos būsto pritaikymui neįgaliesiems iš viso</t>
  </si>
  <si>
    <t>Savivaldybės kitos išlaidos</t>
  </si>
  <si>
    <t>Lėšų grąžinimas pagal Neįgaliųjų reikalų departamento patikros išvadą</t>
  </si>
  <si>
    <t xml:space="preserve"> 1.3.4.1.1.1.5.</t>
  </si>
  <si>
    <t>1.3.4.1.1.5.12</t>
  </si>
  <si>
    <t>1.3.4.1.1.5.13.</t>
  </si>
  <si>
    <t xml:space="preserve">IŠ VISO KITOMS TIKSLINĖMS DOTACIJOMS   (53+54+57..+63+66+69+72..+74+77+80+90+91+92)           </t>
  </si>
  <si>
    <t xml:space="preserve"> IŠ VISO VALSTYBĖS BIUDŽETO LĖŠŲ (52+95)</t>
  </si>
  <si>
    <t>IŠ VISO VALSTYBĖS DELEGUOTOMS FUNKCIJOMS VYKDYTI (1+..+9+14+15+16+20+24+37+38+39+46+47+..+51)</t>
  </si>
  <si>
    <t>Atsinaujinančių energijos šaltinių siegimas Rokiškio Juozo Tumo-Vaižganto gimnazijoje (M.Riomerio g.1, Rokiškis)</t>
  </si>
  <si>
    <t xml:space="preserve">po projekto įgyvendinimo praėjus 15 mėnesių parengta  ŠESD ataskaita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</si>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</sst>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0"/>
  </numFmts>
  <fonts count="5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trike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4"/>
      <color rgb="FFFF000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0"/>
      <name val="Arial"/>
      <family val="2"/>
    </font>
    <font>
      <strike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0"/>
      </bottom>
      <diagonal/>
    </border>
  </borders>
  <cellStyleXfs count="621">
    <xf numFmtId="0" fontId="0" fillId="0" borderId="0"/>
    <xf numFmtId="0" fontId="20" fillId="0" borderId="0"/>
    <xf numFmtId="0" fontId="26" fillId="0" borderId="0"/>
    <xf numFmtId="0" fontId="21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 applyAlignment="1"/>
    <xf numFmtId="16" fontId="0" fillId="0" borderId="0" xfId="0" applyNumberFormat="1"/>
    <xf numFmtId="0" fontId="11" fillId="0" borderId="0" xfId="0" applyFont="1"/>
    <xf numFmtId="0" fontId="0" fillId="0" borderId="0" xfId="0" applyFill="1"/>
    <xf numFmtId="0" fontId="10" fillId="0" borderId="0" xfId="0" applyFont="1"/>
    <xf numFmtId="166" fontId="11" fillId="0" borderId="1" xfId="0" applyNumberFormat="1" applyFont="1" applyFill="1" applyBorder="1"/>
    <xf numFmtId="166" fontId="0" fillId="3" borderId="1" xfId="0" applyNumberFormat="1" applyFill="1" applyBorder="1"/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10" fillId="0" borderId="5" xfId="9" applyFont="1" applyBorder="1" applyAlignment="1">
      <alignment horizontal="left" vertical="center" wrapText="1"/>
    </xf>
    <xf numFmtId="166" fontId="10" fillId="0" borderId="6" xfId="0" applyNumberFormat="1" applyFont="1" applyBorder="1"/>
    <xf numFmtId="0" fontId="10" fillId="0" borderId="2" xfId="9" applyFont="1" applyBorder="1" applyAlignment="1">
      <alignment horizontal="center" vertical="center" wrapText="1"/>
    </xf>
    <xf numFmtId="166" fontId="10" fillId="0" borderId="7" xfId="0" applyNumberFormat="1" applyFont="1" applyBorder="1"/>
    <xf numFmtId="166" fontId="10" fillId="0" borderId="3" xfId="9" applyNumberFormat="1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3" xfId="0" applyNumberFormat="1" applyFont="1" applyBorder="1"/>
    <xf numFmtId="0" fontId="10" fillId="0" borderId="3" xfId="9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2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/>
    <xf numFmtId="166" fontId="10" fillId="0" borderId="2" xfId="0" applyNumberFormat="1" applyFont="1" applyBorder="1"/>
    <xf numFmtId="166" fontId="10" fillId="0" borderId="1" xfId="0" applyNumberFormat="1" applyFont="1" applyBorder="1"/>
    <xf numFmtId="166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6" fontId="11" fillId="0" borderId="8" xfId="0" applyNumberFormat="1" applyFont="1" applyBorder="1"/>
    <xf numFmtId="166" fontId="11" fillId="0" borderId="9" xfId="0" applyNumberFormat="1" applyFont="1" applyBorder="1"/>
    <xf numFmtId="166" fontId="10" fillId="0" borderId="10" xfId="0" applyNumberFormat="1" applyFont="1" applyBorder="1"/>
    <xf numFmtId="166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6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6" fontId="11" fillId="0" borderId="1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3" xfId="0" applyNumberFormat="1" applyFont="1" applyBorder="1"/>
    <xf numFmtId="166" fontId="10" fillId="0" borderId="16" xfId="0" applyNumberFormat="1" applyFont="1" applyBorder="1"/>
    <xf numFmtId="166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6" fontId="11" fillId="0" borderId="19" xfId="0" applyNumberFormat="1" applyFont="1" applyBorder="1"/>
    <xf numFmtId="166" fontId="11" fillId="0" borderId="20" xfId="0" applyNumberFormat="1" applyFont="1" applyBorder="1"/>
    <xf numFmtId="166" fontId="10" fillId="0" borderId="21" xfId="0" applyNumberFormat="1" applyFont="1" applyBorder="1"/>
    <xf numFmtId="166" fontId="11" fillId="0" borderId="21" xfId="0" applyNumberFormat="1" applyFont="1" applyBorder="1"/>
    <xf numFmtId="166" fontId="11" fillId="0" borderId="25" xfId="0" applyNumberFormat="1" applyFont="1" applyBorder="1"/>
    <xf numFmtId="166" fontId="11" fillId="3" borderId="26" xfId="0" applyNumberFormat="1" applyFont="1" applyFill="1" applyBorder="1"/>
    <xf numFmtId="166" fontId="11" fillId="0" borderId="27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26" xfId="0" applyNumberFormat="1" applyFont="1" applyBorder="1"/>
    <xf numFmtId="166" fontId="11" fillId="3" borderId="29" xfId="0" applyNumberFormat="1" applyFont="1" applyFill="1" applyBorder="1"/>
    <xf numFmtId="0" fontId="11" fillId="0" borderId="0" xfId="0" applyFont="1" applyFill="1" applyBorder="1"/>
    <xf numFmtId="0" fontId="17" fillId="0" borderId="0" xfId="0" applyFont="1"/>
    <xf numFmtId="0" fontId="10" fillId="0" borderId="30" xfId="9" applyFont="1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6" fontId="11" fillId="0" borderId="34" xfId="0" applyNumberFormat="1" applyFont="1" applyBorder="1"/>
    <xf numFmtId="0" fontId="10" fillId="0" borderId="35" xfId="9" applyFont="1" applyBorder="1" applyAlignment="1">
      <alignment horizontal="center" vertical="center" wrapText="1"/>
    </xf>
    <xf numFmtId="166" fontId="11" fillId="0" borderId="36" xfId="9" applyNumberFormat="1" applyFont="1" applyBorder="1" applyAlignment="1">
      <alignment horizontal="right" vertical="center" wrapText="1"/>
    </xf>
    <xf numFmtId="166" fontId="11" fillId="0" borderId="37" xfId="9" applyNumberFormat="1" applyFont="1" applyBorder="1" applyAlignment="1">
      <alignment horizontal="right" vertical="center" wrapText="1"/>
    </xf>
    <xf numFmtId="166" fontId="11" fillId="0" borderId="38" xfId="9" applyNumberFormat="1" applyFont="1" applyBorder="1" applyAlignment="1">
      <alignment horizontal="right" vertical="center" wrapText="1"/>
    </xf>
    <xf numFmtId="166" fontId="11" fillId="0" borderId="37" xfId="0" applyNumberFormat="1" applyFont="1" applyBorder="1"/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8" xfId="0" applyNumberFormat="1" applyFont="1" applyBorder="1"/>
    <xf numFmtId="166" fontId="11" fillId="0" borderId="39" xfId="0" applyNumberFormat="1" applyFont="1" applyBorder="1"/>
    <xf numFmtId="166" fontId="11" fillId="0" borderId="40" xfId="0" applyNumberFormat="1" applyFont="1" applyBorder="1"/>
    <xf numFmtId="166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1" fillId="0" borderId="10" xfId="0" applyNumberFormat="1" applyFont="1" applyBorder="1"/>
    <xf numFmtId="166" fontId="0" fillId="0" borderId="9" xfId="0" applyNumberFormat="1" applyBorder="1"/>
    <xf numFmtId="166" fontId="16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9" fillId="0" borderId="5" xfId="0" applyFont="1" applyBorder="1" applyAlignment="1">
      <alignment wrapText="1"/>
    </xf>
    <xf numFmtId="166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1" fillId="0" borderId="42" xfId="0" applyNumberFormat="1" applyFont="1" applyBorder="1"/>
    <xf numFmtId="166" fontId="0" fillId="0" borderId="35" xfId="0" applyNumberFormat="1" applyBorder="1"/>
    <xf numFmtId="166" fontId="11" fillId="0" borderId="4" xfId="0" applyNumberFormat="1" applyFont="1" applyBorder="1"/>
    <xf numFmtId="166" fontId="11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1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0" fillId="0" borderId="19" xfId="0" applyNumberFormat="1" applyFont="1" applyBorder="1"/>
    <xf numFmtId="166" fontId="11" fillId="3" borderId="31" xfId="0" applyNumberFormat="1" applyFont="1" applyFill="1" applyBorder="1"/>
    <xf numFmtId="166" fontId="11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1" fillId="0" borderId="49" xfId="0" applyFont="1" applyBorder="1" applyAlignment="1">
      <alignment wrapText="1"/>
    </xf>
    <xf numFmtId="166" fontId="11" fillId="0" borderId="50" xfId="0" applyNumberFormat="1" applyFont="1" applyBorder="1"/>
    <xf numFmtId="166" fontId="0" fillId="0" borderId="40" xfId="0" applyNumberFormat="1" applyBorder="1"/>
    <xf numFmtId="166" fontId="11" fillId="3" borderId="3" xfId="0" applyNumberFormat="1" applyFont="1" applyFill="1" applyBorder="1"/>
    <xf numFmtId="166" fontId="10" fillId="3" borderId="7" xfId="0" applyNumberFormat="1" applyFont="1" applyFill="1" applyBorder="1"/>
    <xf numFmtId="166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 applyAlignment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6" fontId="10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6" fontId="10" fillId="0" borderId="8" xfId="0" applyNumberFormat="1" applyFont="1" applyBorder="1"/>
    <xf numFmtId="0" fontId="10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6" fontId="11" fillId="0" borderId="44" xfId="0" applyNumberFormat="1" applyFont="1" applyBorder="1"/>
    <xf numFmtId="166" fontId="11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0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1" fillId="0" borderId="23" xfId="0" applyFont="1" applyBorder="1"/>
    <xf numFmtId="166" fontId="11" fillId="0" borderId="7" xfId="0" applyNumberFormat="1" applyFont="1" applyFill="1" applyBorder="1"/>
    <xf numFmtId="0" fontId="8" fillId="0" borderId="0" xfId="0" applyFont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1" fillId="3" borderId="68" xfId="0" applyNumberFormat="1" applyFont="1" applyFill="1" applyBorder="1" applyAlignment="1" applyProtection="1"/>
    <xf numFmtId="0" fontId="11" fillId="0" borderId="0" xfId="0" applyFont="1" applyAlignment="1">
      <alignment wrapText="1"/>
    </xf>
    <xf numFmtId="0" fontId="11" fillId="3" borderId="0" xfId="0" applyNumberFormat="1" applyFont="1" applyFill="1" applyBorder="1" applyAlignment="1" applyProtection="1">
      <alignment wrapText="1"/>
    </xf>
    <xf numFmtId="0" fontId="10" fillId="0" borderId="0" xfId="0" applyFont="1" applyAlignment="1"/>
    <xf numFmtId="166" fontId="0" fillId="0" borderId="0" xfId="0" applyNumberFormat="1" applyFill="1"/>
    <xf numFmtId="166" fontId="24" fillId="0" borderId="7" xfId="0" applyNumberFormat="1" applyFont="1" applyFill="1" applyBorder="1"/>
    <xf numFmtId="166" fontId="24" fillId="0" borderId="1" xfId="0" applyNumberFormat="1" applyFont="1" applyFill="1" applyBorder="1"/>
    <xf numFmtId="166" fontId="11" fillId="0" borderId="36" xfId="0" applyNumberFormat="1" applyFont="1" applyFill="1" applyBorder="1"/>
    <xf numFmtId="166" fontId="11" fillId="0" borderId="38" xfId="0" applyNumberFormat="1" applyFont="1" applyFill="1" applyBorder="1"/>
    <xf numFmtId="166" fontId="11" fillId="0" borderId="26" xfId="0" applyNumberFormat="1" applyFont="1" applyFill="1" applyBorder="1"/>
    <xf numFmtId="166" fontId="11" fillId="0" borderId="31" xfId="0" applyNumberFormat="1" applyFont="1" applyFill="1" applyBorder="1"/>
    <xf numFmtId="0" fontId="10" fillId="0" borderId="105" xfId="9" applyFont="1" applyBorder="1" applyAlignment="1">
      <alignment horizontal="center" vertical="center" wrapText="1"/>
    </xf>
    <xf numFmtId="0" fontId="10" fillId="0" borderId="106" xfId="9" applyFont="1" applyBorder="1" applyAlignment="1">
      <alignment horizontal="center" vertical="center" wrapText="1"/>
    </xf>
    <xf numFmtId="0" fontId="11" fillId="0" borderId="105" xfId="9" applyFont="1" applyBorder="1" applyAlignment="1">
      <alignment horizontal="center" vertical="center" wrapText="1"/>
    </xf>
    <xf numFmtId="0" fontId="11" fillId="0" borderId="106" xfId="9" applyFont="1" applyBorder="1" applyAlignment="1">
      <alignment horizontal="center" vertical="center" wrapText="1"/>
    </xf>
    <xf numFmtId="166" fontId="11" fillId="0" borderId="7" xfId="0" applyNumberFormat="1" applyFont="1" applyFill="1" applyBorder="1" applyAlignment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0" fontId="0" fillId="0" borderId="0" xfId="0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112" xfId="0" applyFont="1" applyBorder="1" applyAlignment="1">
      <alignment horizontal="center" vertical="top" wrapText="1"/>
    </xf>
    <xf numFmtId="0" fontId="8" fillId="0" borderId="113" xfId="0" applyFont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 wrapText="1"/>
    </xf>
    <xf numFmtId="165" fontId="6" fillId="0" borderId="56" xfId="0" applyNumberFormat="1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vertical="top" wrapText="1"/>
    </xf>
    <xf numFmtId="0" fontId="6" fillId="0" borderId="112" xfId="0" applyFont="1" applyFill="1" applyBorder="1" applyAlignment="1">
      <alignment vertical="top" wrapText="1"/>
    </xf>
    <xf numFmtId="0" fontId="6" fillId="0" borderId="113" xfId="0" applyFont="1" applyFill="1" applyBorder="1" applyAlignment="1">
      <alignment vertical="top" wrapText="1"/>
    </xf>
    <xf numFmtId="0" fontId="27" fillId="0" borderId="11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/>
    <xf numFmtId="0" fontId="6" fillId="0" borderId="13" xfId="0" applyFont="1" applyFill="1" applyBorder="1"/>
    <xf numFmtId="0" fontId="27" fillId="0" borderId="112" xfId="0" applyFont="1" applyFill="1" applyBorder="1" applyAlignment="1">
      <alignment vertical="top" wrapText="1"/>
    </xf>
    <xf numFmtId="165" fontId="27" fillId="0" borderId="56" xfId="0" applyNumberFormat="1" applyFont="1" applyFill="1" applyBorder="1" applyAlignment="1">
      <alignment horizontal="center" vertical="top" wrapText="1"/>
    </xf>
    <xf numFmtId="0" fontId="27" fillId="0" borderId="56" xfId="0" applyFont="1" applyFill="1" applyBorder="1" applyAlignment="1">
      <alignment vertical="top" wrapText="1"/>
    </xf>
    <xf numFmtId="2" fontId="6" fillId="0" borderId="56" xfId="0" applyNumberFormat="1" applyFont="1" applyFill="1" applyBorder="1" applyAlignment="1">
      <alignment horizontal="center" vertical="top" wrapText="1"/>
    </xf>
    <xf numFmtId="168" fontId="6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6" fillId="0" borderId="0" xfId="0" applyFont="1" applyAlignment="1"/>
    <xf numFmtId="16" fontId="6" fillId="0" borderId="0" xfId="0" applyNumberFormat="1" applyFont="1"/>
    <xf numFmtId="0" fontId="11" fillId="0" borderId="3" xfId="4" applyFont="1" applyFill="1" applyBorder="1" applyAlignment="1">
      <alignment wrapText="1"/>
    </xf>
    <xf numFmtId="0" fontId="11" fillId="0" borderId="3" xfId="4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 applyAlignment="1"/>
    <xf numFmtId="0" fontId="11" fillId="0" borderId="3" xfId="4" applyFont="1" applyFill="1" applyBorder="1" applyAlignment="1">
      <alignment horizontal="left" vertical="top" wrapText="1"/>
    </xf>
    <xf numFmtId="0" fontId="11" fillId="0" borderId="13" xfId="4" applyFont="1" applyFill="1" applyBorder="1"/>
    <xf numFmtId="0" fontId="11" fillId="0" borderId="13" xfId="4" applyFont="1" applyFill="1" applyBorder="1" applyAlignment="1">
      <alignment horizontal="center"/>
    </xf>
    <xf numFmtId="0" fontId="11" fillId="0" borderId="13" xfId="4" applyFont="1" applyFill="1" applyBorder="1" applyAlignment="1">
      <alignment horizontal="left" vertical="top" wrapText="1"/>
    </xf>
    <xf numFmtId="166" fontId="11" fillId="0" borderId="13" xfId="4" applyNumberFormat="1" applyFont="1" applyFill="1" applyBorder="1"/>
    <xf numFmtId="166" fontId="11" fillId="0" borderId="37" xfId="4" applyNumberFormat="1" applyFont="1" applyFill="1" applyBorder="1"/>
    <xf numFmtId="0" fontId="7" fillId="0" borderId="0" xfId="0" applyFont="1" applyBorder="1"/>
    <xf numFmtId="0" fontId="0" fillId="0" borderId="0" xfId="0"/>
    <xf numFmtId="0" fontId="6" fillId="0" borderId="76" xfId="0" applyFont="1" applyFill="1" applyBorder="1" applyAlignment="1">
      <alignment vertical="center"/>
    </xf>
    <xf numFmtId="168" fontId="0" fillId="0" borderId="0" xfId="0" applyNumberFormat="1" applyFill="1"/>
    <xf numFmtId="0" fontId="11" fillId="3" borderId="116" xfId="0" applyNumberFormat="1" applyFont="1" applyFill="1" applyBorder="1" applyAlignment="1" applyProtection="1">
      <alignment horizontal="center" vertical="center" wrapText="1"/>
    </xf>
    <xf numFmtId="0" fontId="15" fillId="3" borderId="117" xfId="0" applyNumberFormat="1" applyFont="1" applyFill="1" applyBorder="1" applyAlignment="1" applyProtection="1">
      <alignment horizontal="center" vertical="center" wrapText="1"/>
    </xf>
    <xf numFmtId="0" fontId="10" fillId="3" borderId="116" xfId="0" applyNumberFormat="1" applyFont="1" applyFill="1" applyBorder="1" applyAlignment="1" applyProtection="1">
      <alignment horizontal="center" vertical="center" wrapText="1"/>
    </xf>
    <xf numFmtId="0" fontId="13" fillId="3" borderId="117" xfId="0" applyNumberFormat="1" applyFont="1" applyFill="1" applyBorder="1" applyAlignment="1" applyProtection="1">
      <alignment horizontal="center" vertical="center" wrapText="1"/>
    </xf>
    <xf numFmtId="0" fontId="10" fillId="3" borderId="118" xfId="0" applyNumberFormat="1" applyFont="1" applyFill="1" applyBorder="1" applyAlignment="1" applyProtection="1">
      <alignment horizontal="center" vertical="center" wrapText="1"/>
    </xf>
    <xf numFmtId="166" fontId="11" fillId="0" borderId="1" xfId="4" applyNumberFormat="1" applyFont="1" applyFill="1" applyBorder="1"/>
    <xf numFmtId="166" fontId="10" fillId="0" borderId="1" xfId="4" applyNumberFormat="1" applyFont="1" applyFill="1" applyBorder="1"/>
    <xf numFmtId="0" fontId="11" fillId="0" borderId="37" xfId="4" applyFont="1" applyFill="1" applyBorder="1" applyAlignment="1">
      <alignment wrapText="1"/>
    </xf>
    <xf numFmtId="0" fontId="11" fillId="0" borderId="37" xfId="4" applyFont="1" applyFill="1" applyBorder="1" applyAlignment="1">
      <alignment horizontal="center" wrapText="1"/>
    </xf>
    <xf numFmtId="0" fontId="11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6" fillId="0" borderId="5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8" fontId="6" fillId="0" borderId="51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0" fontId="6" fillId="0" borderId="49" xfId="0" applyFont="1" applyFill="1" applyBorder="1"/>
    <xf numFmtId="168" fontId="6" fillId="0" borderId="49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/>
    <xf numFmtId="0" fontId="0" fillId="0" borderId="0" xfId="0"/>
    <xf numFmtId="0" fontId="0" fillId="0" borderId="0" xfId="0"/>
    <xf numFmtId="0" fontId="10" fillId="0" borderId="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 wrapText="1"/>
    </xf>
    <xf numFmtId="168" fontId="6" fillId="0" borderId="101" xfId="0" applyNumberFormat="1" applyFont="1" applyFill="1" applyBorder="1" applyAlignment="1">
      <alignment horizontal="center"/>
    </xf>
    <xf numFmtId="14" fontId="6" fillId="0" borderId="112" xfId="0" applyNumberFormat="1" applyFont="1" applyFill="1" applyBorder="1" applyAlignment="1">
      <alignment vertical="top" wrapText="1"/>
    </xf>
    <xf numFmtId="0" fontId="10" fillId="0" borderId="83" xfId="0" applyFont="1" applyFill="1" applyBorder="1"/>
    <xf numFmtId="0" fontId="10" fillId="0" borderId="17" xfId="0" applyFont="1" applyFill="1" applyBorder="1"/>
    <xf numFmtId="166" fontId="11" fillId="0" borderId="36" xfId="0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4" fillId="0" borderId="0" xfId="0" applyFont="1" applyAlignment="1"/>
    <xf numFmtId="0" fontId="6" fillId="4" borderId="56" xfId="0" applyFont="1" applyFill="1" applyBorder="1" applyAlignment="1">
      <alignment vertical="top" wrapText="1"/>
    </xf>
    <xf numFmtId="0" fontId="6" fillId="4" borderId="23" xfId="0" applyFont="1" applyFill="1" applyBorder="1" applyAlignment="1">
      <alignment vertical="top" wrapText="1"/>
    </xf>
    <xf numFmtId="0" fontId="6" fillId="4" borderId="56" xfId="0" applyFont="1" applyFill="1" applyBorder="1" applyAlignment="1">
      <alignment vertical="center"/>
    </xf>
    <xf numFmtId="0" fontId="0" fillId="4" borderId="72" xfId="0" applyNumberFormat="1" applyFont="1" applyFill="1" applyBorder="1" applyAlignment="1" applyProtection="1">
      <alignment vertical="top"/>
    </xf>
    <xf numFmtId="0" fontId="11" fillId="4" borderId="29" xfId="0" applyNumberFormat="1" applyFont="1" applyFill="1" applyBorder="1" applyAlignment="1" applyProtection="1"/>
    <xf numFmtId="166" fontId="11" fillId="4" borderId="29" xfId="0" applyNumberFormat="1" applyFont="1" applyFill="1" applyBorder="1" applyAlignment="1" applyProtection="1"/>
    <xf numFmtId="166" fontId="11" fillId="4" borderId="26" xfId="0" applyNumberFormat="1" applyFont="1" applyFill="1" applyBorder="1" applyAlignment="1" applyProtection="1"/>
    <xf numFmtId="0" fontId="0" fillId="0" borderId="0" xfId="0"/>
    <xf numFmtId="0" fontId="6" fillId="0" borderId="42" xfId="0" applyFont="1" applyFill="1" applyBorder="1" applyAlignment="1">
      <alignment vertical="top" wrapText="1"/>
    </xf>
    <xf numFmtId="0" fontId="0" fillId="0" borderId="0" xfId="0"/>
    <xf numFmtId="0" fontId="6" fillId="4" borderId="113" xfId="0" applyFont="1" applyFill="1" applyBorder="1" applyAlignment="1">
      <alignment vertical="top" wrapText="1"/>
    </xf>
    <xf numFmtId="0" fontId="6" fillId="4" borderId="23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top" wrapText="1"/>
    </xf>
    <xf numFmtId="0" fontId="6" fillId="4" borderId="112" xfId="0" applyFont="1" applyFill="1" applyBorder="1" applyAlignment="1">
      <alignment vertical="top" wrapText="1"/>
    </xf>
    <xf numFmtId="166" fontId="6" fillId="4" borderId="23" xfId="0" applyNumberFormat="1" applyFont="1" applyFill="1" applyBorder="1" applyAlignment="1">
      <alignment horizontal="center"/>
    </xf>
    <xf numFmtId="0" fontId="6" fillId="0" borderId="56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 wrapText="1"/>
    </xf>
    <xf numFmtId="0" fontId="7" fillId="0" borderId="112" xfId="0" applyFont="1" applyFill="1" applyBorder="1" applyAlignment="1">
      <alignment horizontal="right" vertical="center" wrapText="1"/>
    </xf>
    <xf numFmtId="0" fontId="6" fillId="0" borderId="112" xfId="0" applyFont="1" applyFill="1" applyBorder="1" applyAlignment="1">
      <alignment vertical="center" wrapText="1"/>
    </xf>
    <xf numFmtId="0" fontId="6" fillId="0" borderId="112" xfId="0" applyFont="1" applyFill="1" applyBorder="1" applyAlignment="1">
      <alignment horizontal="right" vertical="center"/>
    </xf>
    <xf numFmtId="0" fontId="7" fillId="0" borderId="112" xfId="0" applyFont="1" applyFill="1" applyBorder="1" applyAlignment="1">
      <alignment horizontal="right" vertical="center"/>
    </xf>
    <xf numFmtId="0" fontId="30" fillId="0" borderId="112" xfId="0" applyFont="1" applyFill="1" applyBorder="1" applyAlignment="1">
      <alignment vertical="center" wrapText="1"/>
    </xf>
    <xf numFmtId="166" fontId="7" fillId="0" borderId="112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168" fontId="7" fillId="0" borderId="112" xfId="0" applyNumberFormat="1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top" wrapText="1"/>
    </xf>
    <xf numFmtId="0" fontId="6" fillId="0" borderId="112" xfId="0" applyFont="1" applyFill="1" applyBorder="1" applyAlignment="1">
      <alignment wrapText="1"/>
    </xf>
    <xf numFmtId="0" fontId="6" fillId="0" borderId="112" xfId="0" applyFont="1" applyFill="1" applyBorder="1" applyAlignment="1">
      <alignment horizontal="right" vertical="top" wrapText="1"/>
    </xf>
    <xf numFmtId="0" fontId="6" fillId="0" borderId="31" xfId="0" applyFont="1" applyFill="1" applyBorder="1"/>
    <xf numFmtId="0" fontId="7" fillId="0" borderId="28" xfId="0" applyFont="1" applyFill="1" applyBorder="1"/>
    <xf numFmtId="168" fontId="7" fillId="0" borderId="23" xfId="0" applyNumberFormat="1" applyFont="1" applyFill="1" applyBorder="1" applyAlignment="1">
      <alignment horizontal="right"/>
    </xf>
    <xf numFmtId="0" fontId="6" fillId="4" borderId="112" xfId="0" applyFont="1" applyFill="1" applyBorder="1" applyAlignment="1">
      <alignment vertical="center" wrapText="1"/>
    </xf>
    <xf numFmtId="165" fontId="6" fillId="4" borderId="112" xfId="0" applyNumberFormat="1" applyFont="1" applyFill="1" applyBorder="1" applyAlignment="1">
      <alignment horizontal="right" vertical="center"/>
    </xf>
    <xf numFmtId="0" fontId="6" fillId="4" borderId="112" xfId="0" applyFont="1" applyFill="1" applyBorder="1" applyAlignment="1">
      <alignment horizontal="right" vertical="center"/>
    </xf>
    <xf numFmtId="0" fontId="10" fillId="0" borderId="36" xfId="4" applyFont="1" applyFill="1" applyBorder="1"/>
    <xf numFmtId="0" fontId="11" fillId="0" borderId="38" xfId="4" applyFont="1" applyFill="1" applyBorder="1"/>
    <xf numFmtId="0" fontId="10" fillId="0" borderId="7" xfId="4" applyFont="1" applyFill="1" applyBorder="1"/>
    <xf numFmtId="0" fontId="31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left" vertical="top" wrapText="1"/>
    </xf>
    <xf numFmtId="0" fontId="11" fillId="0" borderId="1" xfId="4" applyFont="1" applyFill="1" applyBorder="1"/>
    <xf numFmtId="0" fontId="10" fillId="0" borderId="1" xfId="4" applyFont="1" applyFill="1" applyBorder="1"/>
    <xf numFmtId="166" fontId="32" fillId="0" borderId="3" xfId="4" applyNumberFormat="1" applyFont="1" applyFill="1" applyBorder="1"/>
    <xf numFmtId="0" fontId="10" fillId="0" borderId="15" xfId="4" applyFont="1" applyFill="1" applyBorder="1"/>
    <xf numFmtId="166" fontId="11" fillId="0" borderId="16" xfId="4" applyNumberFormat="1" applyFont="1" applyFill="1" applyBorder="1"/>
    <xf numFmtId="0" fontId="10" fillId="0" borderId="23" xfId="4" applyFont="1" applyFill="1" applyBorder="1"/>
    <xf numFmtId="0" fontId="11" fillId="0" borderId="32" xfId="4" applyFont="1" applyFill="1" applyBorder="1" applyAlignment="1">
      <alignment wrapText="1"/>
    </xf>
    <xf numFmtId="0" fontId="11" fillId="0" borderId="25" xfId="4" applyFont="1" applyFill="1" applyBorder="1" applyAlignment="1">
      <alignment horizontal="center"/>
    </xf>
    <xf numFmtId="0" fontId="11" fillId="0" borderId="25" xfId="4" applyFont="1" applyFill="1" applyBorder="1" applyAlignment="1">
      <alignment horizontal="left" vertical="top" wrapText="1"/>
    </xf>
    <xf numFmtId="166" fontId="11" fillId="0" borderId="25" xfId="4" applyNumberFormat="1" applyFont="1" applyFill="1" applyBorder="1"/>
    <xf numFmtId="0" fontId="10" fillId="0" borderId="3" xfId="4" applyFont="1" applyFill="1" applyBorder="1" applyAlignment="1">
      <alignment wrapText="1"/>
    </xf>
    <xf numFmtId="0" fontId="10" fillId="0" borderId="6" xfId="4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0" fillId="0" borderId="31" xfId="4" applyFont="1" applyFill="1" applyBorder="1"/>
    <xf numFmtId="0" fontId="18" fillId="0" borderId="25" xfId="4" applyFont="1" applyFill="1" applyBorder="1"/>
    <xf numFmtId="0" fontId="18" fillId="0" borderId="25" xfId="4" applyFont="1" applyFill="1" applyBorder="1" applyAlignment="1">
      <alignment horizontal="center"/>
    </xf>
    <xf numFmtId="166" fontId="18" fillId="0" borderId="26" xfId="4" applyNumberFormat="1" applyFont="1" applyFill="1" applyBorder="1"/>
    <xf numFmtId="0" fontId="10" fillId="4" borderId="36" xfId="4" applyFont="1" applyFill="1" applyBorder="1"/>
    <xf numFmtId="0" fontId="11" fillId="4" borderId="37" xfId="4" applyFont="1" applyFill="1" applyBorder="1"/>
    <xf numFmtId="0" fontId="11" fillId="4" borderId="37" xfId="4" applyFont="1" applyFill="1" applyBorder="1" applyAlignment="1">
      <alignment horizontal="center"/>
    </xf>
    <xf numFmtId="0" fontId="11" fillId="4" borderId="37" xfId="4" applyFont="1" applyFill="1" applyBorder="1" applyAlignment="1">
      <alignment horizontal="left" vertical="top" wrapText="1"/>
    </xf>
    <xf numFmtId="166" fontId="11" fillId="4" borderId="37" xfId="4" applyNumberFormat="1" applyFont="1" applyFill="1" applyBorder="1"/>
    <xf numFmtId="0" fontId="10" fillId="4" borderId="7" xfId="4" applyFont="1" applyFill="1" applyBorder="1"/>
    <xf numFmtId="0" fontId="31" fillId="4" borderId="3" xfId="0" applyFont="1" applyFill="1" applyBorder="1" applyAlignment="1">
      <alignment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1" fillId="4" borderId="3" xfId="4" applyFont="1" applyFill="1" applyBorder="1" applyAlignment="1">
      <alignment horizontal="left" vertical="top" wrapText="1"/>
    </xf>
    <xf numFmtId="166" fontId="11" fillId="4" borderId="3" xfId="4" applyNumberFormat="1" applyFont="1" applyFill="1" applyBorder="1"/>
    <xf numFmtId="166" fontId="11" fillId="4" borderId="1" xfId="4" applyNumberFormat="1" applyFont="1" applyFill="1" applyBorder="1"/>
    <xf numFmtId="0" fontId="6" fillId="4" borderId="56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wrapText="1"/>
    </xf>
    <xf numFmtId="0" fontId="10" fillId="0" borderId="77" xfId="4" applyFont="1" applyFill="1" applyBorder="1"/>
    <xf numFmtId="0" fontId="31" fillId="0" borderId="78" xfId="0" applyFont="1" applyFill="1" applyBorder="1" applyAlignment="1">
      <alignment vertical="center" wrapText="1"/>
    </xf>
    <xf numFmtId="0" fontId="31" fillId="0" borderId="78" xfId="0" applyFont="1" applyFill="1" applyBorder="1" applyAlignment="1">
      <alignment horizontal="center" vertical="center" wrapText="1"/>
    </xf>
    <xf numFmtId="0" fontId="11" fillId="0" borderId="78" xfId="4" applyFont="1" applyFill="1" applyBorder="1" applyAlignment="1">
      <alignment horizontal="left" vertical="top" wrapText="1"/>
    </xf>
    <xf numFmtId="166" fontId="11" fillId="0" borderId="78" xfId="4" applyNumberFormat="1" applyFont="1" applyFill="1" applyBorder="1"/>
    <xf numFmtId="0" fontId="11" fillId="4" borderId="3" xfId="0" applyFont="1" applyFill="1" applyBorder="1" applyAlignment="1">
      <alignment wrapText="1"/>
    </xf>
    <xf numFmtId="0" fontId="10" fillId="4" borderId="3" xfId="4" applyFont="1" applyFill="1" applyBorder="1" applyAlignment="1">
      <alignment horizontal="left" vertical="top" wrapText="1"/>
    </xf>
    <xf numFmtId="166" fontId="35" fillId="4" borderId="3" xfId="4" applyNumberFormat="1" applyFont="1" applyFill="1" applyBorder="1"/>
    <xf numFmtId="0" fontId="10" fillId="4" borderId="3" xfId="4" applyFont="1" applyFill="1" applyBorder="1"/>
    <xf numFmtId="0" fontId="37" fillId="4" borderId="3" xfId="0" applyFont="1" applyFill="1" applyBorder="1" applyAlignment="1">
      <alignment vertical="center" wrapText="1"/>
    </xf>
    <xf numFmtId="166" fontId="10" fillId="4" borderId="3" xfId="4" applyNumberFormat="1" applyFont="1" applyFill="1" applyBorder="1"/>
    <xf numFmtId="0" fontId="10" fillId="4" borderId="37" xfId="0" applyFont="1" applyFill="1" applyBorder="1" applyAlignment="1">
      <alignment vertical="center" wrapText="1"/>
    </xf>
    <xf numFmtId="0" fontId="7" fillId="0" borderId="112" xfId="0" applyFont="1" applyFill="1" applyBorder="1" applyAlignment="1">
      <alignment vertical="top" wrapText="1"/>
    </xf>
    <xf numFmtId="0" fontId="7" fillId="0" borderId="113" xfId="0" applyFont="1" applyFill="1" applyBorder="1" applyAlignment="1">
      <alignment vertical="top" wrapText="1"/>
    </xf>
    <xf numFmtId="165" fontId="7" fillId="0" borderId="56" xfId="0" applyNumberFormat="1" applyFont="1" applyFill="1" applyBorder="1" applyAlignment="1">
      <alignment horizontal="center" vertical="top" wrapText="1"/>
    </xf>
    <xf numFmtId="168" fontId="7" fillId="0" borderId="56" xfId="0" applyNumberFormat="1" applyFont="1" applyFill="1" applyBorder="1" applyAlignment="1">
      <alignment horizontal="center" vertical="top" wrapText="1"/>
    </xf>
    <xf numFmtId="166" fontId="27" fillId="0" borderId="56" xfId="0" applyNumberFormat="1" applyFont="1" applyFill="1" applyBorder="1" applyAlignment="1">
      <alignment horizontal="center" vertical="top" wrapText="1"/>
    </xf>
    <xf numFmtId="167" fontId="27" fillId="0" borderId="56" xfId="0" applyNumberFormat="1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wrapText="1"/>
    </xf>
    <xf numFmtId="166" fontId="27" fillId="0" borderId="23" xfId="0" applyNumberFormat="1" applyFont="1" applyFill="1" applyBorder="1" applyAlignment="1">
      <alignment horizontal="center" vertical="top" wrapText="1"/>
    </xf>
    <xf numFmtId="167" fontId="7" fillId="0" borderId="56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wrapText="1"/>
    </xf>
    <xf numFmtId="165" fontId="7" fillId="0" borderId="23" xfId="0" applyNumberFormat="1" applyFont="1" applyFill="1" applyBorder="1" applyAlignment="1">
      <alignment horizontal="center" vertical="top" wrapText="1"/>
    </xf>
    <xf numFmtId="0" fontId="29" fillId="0" borderId="112" xfId="0" applyFont="1" applyFill="1" applyBorder="1" applyAlignment="1">
      <alignment vertical="top" wrapText="1"/>
    </xf>
    <xf numFmtId="168" fontId="33" fillId="0" borderId="56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168" fontId="33" fillId="0" borderId="3" xfId="0" applyNumberFormat="1" applyFont="1" applyFill="1" applyBorder="1"/>
    <xf numFmtId="167" fontId="6" fillId="4" borderId="56" xfId="0" applyNumberFormat="1" applyFont="1" applyFill="1" applyBorder="1" applyAlignment="1">
      <alignment horizontal="center" vertical="top" wrapText="1"/>
    </xf>
    <xf numFmtId="0" fontId="11" fillId="4" borderId="3" xfId="4" applyFont="1" applyFill="1" applyBorder="1" applyAlignment="1">
      <alignment horizontal="center"/>
    </xf>
    <xf numFmtId="0" fontId="22" fillId="4" borderId="18" xfId="0" applyFont="1" applyFill="1" applyBorder="1" applyAlignment="1">
      <alignment wrapText="1"/>
    </xf>
    <xf numFmtId="0" fontId="10" fillId="4" borderId="3" xfId="0" applyFont="1" applyFill="1" applyBorder="1" applyAlignment="1">
      <alignment vertical="center" wrapText="1"/>
    </xf>
    <xf numFmtId="0" fontId="23" fillId="4" borderId="18" xfId="0" applyFont="1" applyFill="1" applyBorder="1" applyAlignment="1">
      <alignment wrapText="1"/>
    </xf>
    <xf numFmtId="167" fontId="11" fillId="0" borderId="1" xfId="4" applyNumberFormat="1" applyFont="1" applyFill="1" applyBorder="1"/>
    <xf numFmtId="168" fontId="10" fillId="4" borderId="3" xfId="4" applyNumberFormat="1" applyFont="1" applyFill="1" applyBorder="1"/>
    <xf numFmtId="0" fontId="10" fillId="4" borderId="6" xfId="4" applyFont="1" applyFill="1" applyBorder="1" applyAlignment="1">
      <alignment horizontal="left" vertical="top" wrapText="1"/>
    </xf>
    <xf numFmtId="0" fontId="0" fillId="0" borderId="0" xfId="0"/>
    <xf numFmtId="0" fontId="6" fillId="4" borderId="56" xfId="0" applyFont="1" applyFill="1" applyBorder="1" applyAlignment="1">
      <alignment wrapText="1"/>
    </xf>
    <xf numFmtId="0" fontId="10" fillId="4" borderId="128" xfId="4" applyFont="1" applyFill="1" applyBorder="1"/>
    <xf numFmtId="0" fontId="31" fillId="4" borderId="82" xfId="0" applyFont="1" applyFill="1" applyBorder="1" applyAlignment="1">
      <alignment horizontal="center" vertical="center" wrapText="1"/>
    </xf>
    <xf numFmtId="166" fontId="35" fillId="4" borderId="129" xfId="4" applyNumberFormat="1" applyFont="1" applyFill="1" applyBorder="1"/>
    <xf numFmtId="0" fontId="11" fillId="4" borderId="82" xfId="0" applyFont="1" applyFill="1" applyBorder="1" applyAlignment="1">
      <alignment vertical="center" wrapText="1"/>
    </xf>
    <xf numFmtId="0" fontId="11" fillId="4" borderId="82" xfId="4" applyFont="1" applyFill="1" applyBorder="1" applyAlignment="1">
      <alignment horizontal="left" vertical="top" wrapText="1"/>
    </xf>
    <xf numFmtId="168" fontId="11" fillId="4" borderId="82" xfId="4" applyNumberFormat="1" applyFont="1" applyFill="1" applyBorder="1"/>
    <xf numFmtId="168" fontId="11" fillId="4" borderId="3" xfId="4" applyNumberFormat="1" applyFont="1" applyFill="1" applyBorder="1"/>
    <xf numFmtId="0" fontId="7" fillId="4" borderId="112" xfId="0" applyFont="1" applyFill="1" applyBorder="1" applyAlignment="1">
      <alignment vertical="center" wrapText="1"/>
    </xf>
    <xf numFmtId="0" fontId="11" fillId="4" borderId="3" xfId="4" applyFont="1" applyFill="1" applyBorder="1" applyAlignment="1"/>
    <xf numFmtId="168" fontId="18" fillId="0" borderId="25" xfId="4" applyNumberFormat="1" applyFont="1" applyFill="1" applyBorder="1"/>
    <xf numFmtId="0" fontId="7" fillId="4" borderId="3" xfId="0" applyFont="1" applyFill="1" applyBorder="1" applyAlignment="1">
      <alignment horizontal="center" vertical="top" wrapText="1"/>
    </xf>
    <xf numFmtId="0" fontId="11" fillId="4" borderId="6" xfId="4" applyFont="1" applyFill="1" applyBorder="1" applyAlignment="1">
      <alignment horizontal="left" vertical="top" wrapText="1"/>
    </xf>
    <xf numFmtId="166" fontId="39" fillId="4" borderId="1" xfId="4" applyNumberFormat="1" applyFont="1" applyFill="1" applyBorder="1"/>
    <xf numFmtId="0" fontId="6" fillId="4" borderId="112" xfId="0" applyFont="1" applyFill="1" applyBorder="1" applyAlignment="1">
      <alignment wrapText="1"/>
    </xf>
    <xf numFmtId="0" fontId="6" fillId="4" borderId="112" xfId="0" applyFont="1" applyFill="1" applyBorder="1" applyAlignment="1">
      <alignment horizontal="right" vertical="top" wrapText="1"/>
    </xf>
    <xf numFmtId="0" fontId="0" fillId="0" borderId="0" xfId="0"/>
    <xf numFmtId="166" fontId="11" fillId="5" borderId="3" xfId="4" applyNumberFormat="1" applyFont="1" applyFill="1" applyBorder="1"/>
    <xf numFmtId="0" fontId="22" fillId="4" borderId="56" xfId="0" applyFont="1" applyFill="1" applyBorder="1" applyAlignment="1">
      <alignment wrapText="1"/>
    </xf>
    <xf numFmtId="0" fontId="0" fillId="4" borderId="23" xfId="0" applyFill="1" applyBorder="1"/>
    <xf numFmtId="166" fontId="0" fillId="4" borderId="23" xfId="0" applyNumberFormat="1" applyFill="1" applyBorder="1"/>
    <xf numFmtId="0" fontId="22" fillId="4" borderId="3" xfId="0" applyFont="1" applyFill="1" applyBorder="1" applyAlignment="1">
      <alignment wrapText="1"/>
    </xf>
    <xf numFmtId="168" fontId="36" fillId="4" borderId="3" xfId="4" applyNumberFormat="1" applyFont="1" applyFill="1" applyBorder="1"/>
    <xf numFmtId="0" fontId="0" fillId="0" borderId="0" xfId="0"/>
    <xf numFmtId="0" fontId="10" fillId="0" borderId="8" xfId="0" applyFont="1" applyFill="1" applyBorder="1" applyAlignment="1">
      <alignment horizontal="right" vertical="center" wrapText="1"/>
    </xf>
    <xf numFmtId="0" fontId="11" fillId="0" borderId="5" xfId="0" applyFont="1" applyFill="1" applyBorder="1"/>
    <xf numFmtId="166" fontId="11" fillId="0" borderId="7" xfId="0" applyNumberFormat="1" applyFont="1" applyFill="1" applyBorder="1" applyAlignment="1">
      <alignment horizontal="right"/>
    </xf>
    <xf numFmtId="166" fontId="11" fillId="0" borderId="9" xfId="0" applyNumberFormat="1" applyFont="1" applyFill="1" applyBorder="1"/>
    <xf numFmtId="168" fontId="11" fillId="0" borderId="7" xfId="0" applyNumberFormat="1" applyFont="1" applyFill="1" applyBorder="1"/>
    <xf numFmtId="168" fontId="11" fillId="0" borderId="1" xfId="0" applyNumberFormat="1" applyFont="1" applyFill="1" applyBorder="1"/>
    <xf numFmtId="0" fontId="0" fillId="0" borderId="0" xfId="0"/>
    <xf numFmtId="0" fontId="11" fillId="0" borderId="5" xfId="0" applyFont="1" applyFill="1" applyBorder="1" applyAlignment="1">
      <alignment horizontal="left" vertical="center" wrapText="1"/>
    </xf>
    <xf numFmtId="166" fontId="0" fillId="4" borderId="112" xfId="0" applyNumberFormat="1" applyFill="1" applyBorder="1"/>
    <xf numFmtId="0" fontId="23" fillId="4" borderId="112" xfId="0" applyFont="1" applyFill="1" applyBorder="1" applyAlignment="1">
      <alignment wrapText="1"/>
    </xf>
    <xf numFmtId="0" fontId="0" fillId="0" borderId="0" xfId="0" applyFill="1" applyBorder="1"/>
    <xf numFmtId="167" fontId="11" fillId="0" borderId="31" xfId="0" applyNumberFormat="1" applyFont="1" applyFill="1" applyBorder="1"/>
    <xf numFmtId="168" fontId="11" fillId="0" borderId="31" xfId="0" applyNumberFormat="1" applyFont="1" applyFill="1" applyBorder="1"/>
    <xf numFmtId="0" fontId="0" fillId="0" borderId="23" xfId="0" applyNumberFormat="1" applyFont="1" applyFill="1" applyBorder="1" applyAlignment="1" applyProtection="1">
      <alignment vertical="top"/>
    </xf>
    <xf numFmtId="166" fontId="11" fillId="0" borderId="114" xfId="0" applyNumberFormat="1" applyFont="1" applyFill="1" applyBorder="1" applyAlignment="1" applyProtection="1"/>
    <xf numFmtId="166" fontId="11" fillId="0" borderId="115" xfId="0" applyNumberFormat="1" applyFont="1" applyFill="1" applyBorder="1" applyAlignment="1" applyProtection="1"/>
    <xf numFmtId="0" fontId="0" fillId="0" borderId="72" xfId="0" applyNumberFormat="1" applyFont="1" applyFill="1" applyBorder="1" applyAlignment="1" applyProtection="1">
      <alignment vertical="top"/>
    </xf>
    <xf numFmtId="166" fontId="11" fillId="0" borderId="69" xfId="0" applyNumberFormat="1" applyFont="1" applyFill="1" applyBorder="1" applyAlignment="1" applyProtection="1"/>
    <xf numFmtId="166" fontId="11" fillId="0" borderId="70" xfId="0" applyNumberFormat="1" applyFont="1" applyFill="1" applyBorder="1" applyAlignment="1" applyProtection="1"/>
    <xf numFmtId="166" fontId="10" fillId="0" borderId="63" xfId="0" applyNumberFormat="1" applyFont="1" applyFill="1" applyBorder="1" applyAlignment="1" applyProtection="1"/>
    <xf numFmtId="166" fontId="10" fillId="0" borderId="64" xfId="0" applyNumberFormat="1" applyFont="1" applyFill="1" applyBorder="1" applyAlignment="1" applyProtection="1"/>
    <xf numFmtId="166" fontId="11" fillId="0" borderId="63" xfId="0" applyNumberFormat="1" applyFont="1" applyFill="1" applyBorder="1" applyAlignment="1" applyProtection="1"/>
    <xf numFmtId="166" fontId="11" fillId="0" borderId="64" xfId="0" applyNumberFormat="1" applyFont="1" applyFill="1" applyBorder="1" applyAlignment="1" applyProtection="1"/>
    <xf numFmtId="166" fontId="0" fillId="0" borderId="64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166" fontId="0" fillId="0" borderId="59" xfId="0" applyNumberFormat="1" applyFont="1" applyFill="1" applyBorder="1" applyAlignment="1" applyProtection="1"/>
    <xf numFmtId="0" fontId="14" fillId="0" borderId="5" xfId="0" applyFont="1" applyFill="1" applyBorder="1" applyAlignment="1">
      <alignment wrapText="1"/>
    </xf>
    <xf numFmtId="166" fontId="11" fillId="0" borderId="67" xfId="0" applyNumberFormat="1" applyFont="1" applyFill="1" applyBorder="1" applyAlignment="1" applyProtection="1"/>
    <xf numFmtId="166" fontId="0" fillId="0" borderId="61" xfId="0" applyNumberFormat="1" applyFont="1" applyFill="1" applyBorder="1" applyAlignment="1" applyProtection="1"/>
    <xf numFmtId="166" fontId="0" fillId="0" borderId="58" xfId="0" applyNumberFormat="1" applyFont="1" applyFill="1" applyBorder="1" applyAlignment="1" applyProtection="1"/>
    <xf numFmtId="166" fontId="10" fillId="0" borderId="7" xfId="0" applyNumberFormat="1" applyFont="1" applyFill="1" applyBorder="1" applyAlignment="1"/>
    <xf numFmtId="166" fontId="11" fillId="0" borderId="59" xfId="0" applyNumberFormat="1" applyFont="1" applyFill="1" applyBorder="1" applyAlignment="1" applyProtection="1"/>
    <xf numFmtId="166" fontId="11" fillId="0" borderId="66" xfId="0" applyNumberFormat="1" applyFont="1" applyFill="1" applyBorder="1" applyAlignment="1" applyProtection="1"/>
    <xf numFmtId="0" fontId="18" fillId="0" borderId="126" xfId="0" applyNumberFormat="1" applyFont="1" applyFill="1" applyBorder="1" applyAlignment="1" applyProtection="1">
      <alignment wrapText="1"/>
    </xf>
    <xf numFmtId="166" fontId="11" fillId="0" borderId="74" xfId="0" applyNumberFormat="1" applyFont="1" applyFill="1" applyBorder="1" applyAlignment="1" applyProtection="1"/>
    <xf numFmtId="166" fontId="11" fillId="0" borderId="75" xfId="0" applyNumberFormat="1" applyFont="1" applyFill="1" applyBorder="1" applyAlignment="1" applyProtection="1"/>
    <xf numFmtId="0" fontId="11" fillId="0" borderId="72" xfId="0" applyNumberFormat="1" applyFont="1" applyFill="1" applyBorder="1" applyAlignment="1" applyProtection="1"/>
    <xf numFmtId="166" fontId="0" fillId="0" borderId="70" xfId="0" applyNumberFormat="1" applyFont="1" applyFill="1" applyBorder="1" applyAlignment="1" applyProtection="1"/>
    <xf numFmtId="0" fontId="14" fillId="0" borderId="65" xfId="0" applyNumberFormat="1" applyFont="1" applyFill="1" applyBorder="1" applyAlignment="1" applyProtection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 applyProtection="1"/>
    <xf numFmtId="0" fontId="11" fillId="0" borderId="65" xfId="0" applyNumberFormat="1" applyFont="1" applyFill="1" applyBorder="1" applyAlignment="1" applyProtection="1"/>
    <xf numFmtId="166" fontId="11" fillId="0" borderId="60" xfId="0" applyNumberFormat="1" applyFont="1" applyFill="1" applyBorder="1" applyAlignment="1" applyProtection="1"/>
    <xf numFmtId="166" fontId="11" fillId="0" borderId="111" xfId="0" applyNumberFormat="1" applyFont="1" applyFill="1" applyBorder="1" applyAlignment="1" applyProtection="1"/>
    <xf numFmtId="0" fontId="11" fillId="0" borderId="8" xfId="0" applyFont="1" applyFill="1" applyBorder="1" applyAlignment="1">
      <alignment wrapText="1"/>
    </xf>
    <xf numFmtId="166" fontId="0" fillId="0" borderId="66" xfId="0" applyNumberFormat="1" applyFont="1" applyFill="1" applyBorder="1" applyAlignment="1" applyProtection="1"/>
    <xf numFmtId="0" fontId="18" fillId="0" borderId="73" xfId="0" applyNumberFormat="1" applyFont="1" applyFill="1" applyBorder="1" applyAlignment="1" applyProtection="1">
      <alignment wrapText="1"/>
    </xf>
    <xf numFmtId="166" fontId="11" fillId="0" borderId="31" xfId="0" applyNumberFormat="1" applyFont="1" applyFill="1" applyBorder="1" applyAlignment="1" applyProtection="1"/>
    <xf numFmtId="166" fontId="0" fillId="0" borderId="24" xfId="0" applyNumberFormat="1" applyFont="1" applyFill="1" applyBorder="1" applyAlignment="1" applyProtection="1"/>
    <xf numFmtId="166" fontId="11" fillId="0" borderId="24" xfId="0" applyNumberFormat="1" applyFont="1" applyFill="1" applyBorder="1" applyAlignment="1" applyProtection="1"/>
    <xf numFmtId="166" fontId="0" fillId="0" borderId="69" xfId="0" applyNumberFormat="1" applyFont="1" applyFill="1" applyBorder="1" applyAlignment="1" applyProtection="1"/>
    <xf numFmtId="0" fontId="11" fillId="0" borderId="8" xfId="0" applyFont="1" applyFill="1" applyBorder="1" applyAlignment="1">
      <alignment vertical="top" wrapText="1"/>
    </xf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/>
    <xf numFmtId="166" fontId="11" fillId="0" borderId="107" xfId="0" applyNumberFormat="1" applyFont="1" applyFill="1" applyBorder="1" applyAlignment="1" applyProtection="1"/>
    <xf numFmtId="166" fontId="11" fillId="0" borderId="4" xfId="0" applyNumberFormat="1" applyFont="1" applyFill="1" applyBorder="1" applyAlignment="1" applyProtection="1"/>
    <xf numFmtId="166" fontId="11" fillId="0" borderId="108" xfId="0" applyNumberFormat="1" applyFont="1" applyFill="1" applyBorder="1" applyAlignment="1" applyProtection="1"/>
    <xf numFmtId="0" fontId="14" fillId="0" borderId="72" xfId="0" applyNumberFormat="1" applyFont="1" applyFill="1" applyBorder="1" applyAlignment="1" applyProtection="1"/>
    <xf numFmtId="166" fontId="10" fillId="0" borderId="69" xfId="0" applyNumberFormat="1" applyFont="1" applyFill="1" applyBorder="1" applyAlignment="1" applyProtection="1"/>
    <xf numFmtId="166" fontId="11" fillId="0" borderId="36" xfId="0" applyNumberFormat="1" applyFont="1" applyFill="1" applyBorder="1" applyAlignment="1" applyProtection="1"/>
    <xf numFmtId="166" fontId="11" fillId="0" borderId="35" xfId="0" applyNumberFormat="1" applyFont="1" applyFill="1" applyBorder="1" applyAlignment="1" applyProtection="1"/>
    <xf numFmtId="166" fontId="0" fillId="0" borderId="124" xfId="0" applyNumberFormat="1" applyFont="1" applyFill="1" applyBorder="1" applyAlignment="1" applyProtection="1"/>
    <xf numFmtId="166" fontId="0" fillId="0" borderId="60" xfId="0" applyNumberFormat="1" applyFont="1" applyFill="1" applyBorder="1" applyAlignment="1" applyProtection="1"/>
    <xf numFmtId="166" fontId="24" fillId="0" borderId="7" xfId="0" applyNumberFormat="1" applyFont="1" applyFill="1" applyBorder="1" applyAlignment="1"/>
    <xf numFmtId="166" fontId="24" fillId="0" borderId="1" xfId="0" applyNumberFormat="1" applyFont="1" applyFill="1" applyBorder="1" applyAlignment="1"/>
    <xf numFmtId="166" fontId="0" fillId="0" borderId="2" xfId="0" applyNumberFormat="1" applyFont="1" applyFill="1" applyBorder="1" applyAlignment="1" applyProtection="1"/>
    <xf numFmtId="166" fontId="0" fillId="0" borderId="125" xfId="0" applyNumberFormat="1" applyFont="1" applyFill="1" applyBorder="1" applyAlignment="1" applyProtection="1"/>
    <xf numFmtId="166" fontId="0" fillId="0" borderId="122" xfId="0" applyNumberFormat="1" applyFont="1" applyFill="1" applyBorder="1" applyAlignment="1" applyProtection="1"/>
    <xf numFmtId="166" fontId="0" fillId="0" borderId="123" xfId="0" applyNumberFormat="1" applyFont="1" applyFill="1" applyBorder="1" applyAlignment="1" applyProtection="1"/>
    <xf numFmtId="166" fontId="11" fillId="0" borderId="65" xfId="0" applyNumberFormat="1" applyFont="1" applyFill="1" applyBorder="1" applyAlignment="1" applyProtection="1">
      <alignment wrapText="1"/>
    </xf>
    <xf numFmtId="166" fontId="11" fillId="0" borderId="121" xfId="0" applyNumberFormat="1" applyFont="1" applyFill="1" applyBorder="1" applyAlignment="1" applyProtection="1">
      <alignment wrapText="1"/>
    </xf>
    <xf numFmtId="166" fontId="11" fillId="0" borderId="65" xfId="0" applyNumberFormat="1" applyFont="1" applyFill="1" applyBorder="1" applyAlignment="1" applyProtection="1"/>
    <xf numFmtId="166" fontId="10" fillId="0" borderId="60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wrapText="1"/>
    </xf>
    <xf numFmtId="166" fontId="0" fillId="0" borderId="75" xfId="0" applyNumberFormat="1" applyFont="1" applyFill="1" applyBorder="1" applyAlignment="1" applyProtection="1"/>
    <xf numFmtId="166" fontId="10" fillId="0" borderId="26" xfId="0" applyNumberFormat="1" applyFont="1" applyFill="1" applyBorder="1"/>
    <xf numFmtId="166" fontId="0" fillId="0" borderId="74" xfId="0" applyNumberFormat="1" applyFont="1" applyFill="1" applyBorder="1" applyAlignment="1" applyProtection="1"/>
    <xf numFmtId="0" fontId="11" fillId="0" borderId="119" xfId="0" applyNumberFormat="1" applyFont="1" applyFill="1" applyBorder="1" applyAlignment="1" applyProtection="1"/>
    <xf numFmtId="166" fontId="11" fillId="0" borderId="41" xfId="0" applyNumberFormat="1" applyFont="1" applyFill="1" applyBorder="1" applyAlignment="1" applyProtection="1"/>
    <xf numFmtId="166" fontId="11" fillId="0" borderId="109" xfId="0" applyNumberFormat="1" applyFont="1" applyFill="1" applyBorder="1" applyAlignment="1" applyProtection="1"/>
    <xf numFmtId="166" fontId="11" fillId="0" borderId="110" xfId="0" applyNumberFormat="1" applyFont="1" applyFill="1" applyBorder="1" applyAlignment="1" applyProtection="1"/>
    <xf numFmtId="166" fontId="10" fillId="0" borderId="36" xfId="0" applyNumberFormat="1" applyFont="1" applyFill="1" applyBorder="1" applyAlignment="1" applyProtection="1"/>
    <xf numFmtId="166" fontId="11" fillId="0" borderId="1" xfId="0" applyNumberFormat="1" applyFont="1" applyFill="1" applyBorder="1" applyAlignment="1" applyProtection="1"/>
    <xf numFmtId="166" fontId="10" fillId="0" borderId="7" xfId="0" applyNumberFormat="1" applyFont="1" applyFill="1" applyBorder="1" applyAlignment="1" applyProtection="1"/>
    <xf numFmtId="166" fontId="0" fillId="0" borderId="7" xfId="0" applyNumberFormat="1" applyFont="1" applyFill="1" applyBorder="1" applyAlignment="1" applyProtection="1"/>
    <xf numFmtId="166" fontId="0" fillId="0" borderId="71" xfId="0" applyNumberFormat="1" applyFont="1" applyFill="1" applyBorder="1" applyAlignment="1" applyProtection="1"/>
    <xf numFmtId="0" fontId="14" fillId="0" borderId="120" xfId="0" applyNumberFormat="1" applyFont="1" applyFill="1" applyBorder="1" applyAlignment="1" applyProtection="1"/>
    <xf numFmtId="166" fontId="10" fillId="0" borderId="47" xfId="0" applyNumberFormat="1" applyFont="1" applyFill="1" applyBorder="1" applyAlignment="1" applyProtection="1"/>
    <xf numFmtId="166" fontId="11" fillId="0" borderId="57" xfId="0" applyNumberFormat="1" applyFont="1" applyFill="1" applyBorder="1" applyAlignment="1" applyProtection="1"/>
    <xf numFmtId="168" fontId="11" fillId="0" borderId="4" xfId="0" applyNumberFormat="1" applyFont="1" applyFill="1" applyBorder="1" applyAlignment="1" applyProtection="1"/>
    <xf numFmtId="168" fontId="11" fillId="4" borderId="29" xfId="0" applyNumberFormat="1" applyFont="1" applyFill="1" applyBorder="1" applyAlignment="1" applyProtection="1"/>
    <xf numFmtId="166" fontId="11" fillId="0" borderId="127" xfId="0" applyNumberFormat="1" applyFont="1" applyFill="1" applyBorder="1" applyAlignment="1" applyProtection="1"/>
    <xf numFmtId="166" fontId="11" fillId="0" borderId="130" xfId="0" applyNumberFormat="1" applyFont="1" applyFill="1" applyBorder="1" applyAlignment="1" applyProtection="1"/>
    <xf numFmtId="166" fontId="11" fillId="0" borderId="131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166" fontId="11" fillId="0" borderId="81" xfId="0" applyNumberFormat="1" applyFont="1" applyFill="1" applyBorder="1" applyAlignment="1" applyProtection="1"/>
    <xf numFmtId="166" fontId="11" fillId="0" borderId="128" xfId="0" applyNumberFormat="1" applyFont="1" applyFill="1" applyBorder="1" applyAlignment="1" applyProtection="1"/>
    <xf numFmtId="166" fontId="11" fillId="0" borderId="47" xfId="0" applyNumberFormat="1" applyFont="1" applyFill="1" applyBorder="1" applyAlignment="1" applyProtection="1"/>
    <xf numFmtId="166" fontId="10" fillId="0" borderId="62" xfId="0" applyNumberFormat="1" applyFont="1" applyFill="1" applyBorder="1" applyAlignment="1" applyProtection="1"/>
    <xf numFmtId="0" fontId="0" fillId="0" borderId="0" xfId="0"/>
    <xf numFmtId="0" fontId="11" fillId="4" borderId="72" xfId="0" applyNumberFormat="1" applyFont="1" applyFill="1" applyBorder="1" applyAlignment="1" applyProtection="1"/>
    <xf numFmtId="166" fontId="11" fillId="4" borderId="63" xfId="0" applyNumberFormat="1" applyFont="1" applyFill="1" applyBorder="1" applyAlignment="1" applyProtection="1"/>
    <xf numFmtId="166" fontId="11" fillId="4" borderId="64" xfId="0" applyNumberFormat="1" applyFont="1" applyFill="1" applyBorder="1" applyAlignment="1" applyProtection="1"/>
    <xf numFmtId="0" fontId="11" fillId="4" borderId="65" xfId="0" applyNumberFormat="1" applyFont="1" applyFill="1" applyBorder="1" applyAlignment="1" applyProtection="1"/>
    <xf numFmtId="0" fontId="11" fillId="4" borderId="65" xfId="0" applyNumberFormat="1" applyFont="1" applyFill="1" applyBorder="1" applyAlignment="1" applyProtection="1">
      <alignment wrapText="1"/>
    </xf>
    <xf numFmtId="0" fontId="23" fillId="4" borderId="3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vertical="top" wrapText="1"/>
    </xf>
    <xf numFmtId="166" fontId="11" fillId="4" borderId="38" xfId="4" applyNumberFormat="1" applyFont="1" applyFill="1" applyBorder="1"/>
    <xf numFmtId="168" fontId="11" fillId="0" borderId="31" xfId="0" applyNumberFormat="1" applyFont="1" applyFill="1" applyBorder="1" applyAlignment="1"/>
    <xf numFmtId="0" fontId="0" fillId="0" borderId="0" xfId="0"/>
    <xf numFmtId="0" fontId="10" fillId="0" borderId="5" xfId="0" applyFont="1" applyFill="1" applyBorder="1"/>
    <xf numFmtId="166" fontId="10" fillId="0" borderId="7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24" fillId="0" borderId="63" xfId="0" applyNumberFormat="1" applyFont="1" applyFill="1" applyBorder="1" applyAlignment="1" applyProtection="1"/>
    <xf numFmtId="166" fontId="24" fillId="0" borderId="64" xfId="0" applyNumberFormat="1" applyFont="1" applyFill="1" applyBorder="1" applyAlignment="1" applyProtection="1"/>
    <xf numFmtId="0" fontId="10" fillId="0" borderId="5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168" fontId="10" fillId="0" borderId="7" xfId="0" applyNumberFormat="1" applyFont="1" applyFill="1" applyBorder="1" applyAlignment="1">
      <alignment horizontal="right"/>
    </xf>
    <xf numFmtId="0" fontId="11" fillId="0" borderId="5" xfId="0" applyFont="1" applyFill="1" applyBorder="1" applyAlignment="1"/>
    <xf numFmtId="167" fontId="24" fillId="0" borderId="1" xfId="0" applyNumberFormat="1" applyFont="1" applyFill="1" applyBorder="1"/>
    <xf numFmtId="0" fontId="6" fillId="0" borderId="56" xfId="0" applyFont="1" applyFill="1" applyBorder="1" applyAlignment="1">
      <alignment wrapText="1"/>
    </xf>
    <xf numFmtId="0" fontId="11" fillId="0" borderId="11" xfId="0" applyFont="1" applyFill="1" applyBorder="1" applyAlignment="1"/>
    <xf numFmtId="166" fontId="10" fillId="0" borderId="7" xfId="0" applyNumberFormat="1" applyFont="1" applyFill="1" applyBorder="1"/>
    <xf numFmtId="0" fontId="11" fillId="0" borderId="33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33" xfId="0" applyFont="1" applyFill="1" applyBorder="1"/>
    <xf numFmtId="0" fontId="8" fillId="0" borderId="49" xfId="0" applyFont="1" applyFill="1" applyBorder="1" applyAlignment="1">
      <alignment vertical="top" wrapText="1"/>
    </xf>
    <xf numFmtId="166" fontId="11" fillId="0" borderId="6" xfId="0" applyNumberFormat="1" applyFont="1" applyFill="1" applyBorder="1"/>
    <xf numFmtId="0" fontId="11" fillId="0" borderId="76" xfId="0" applyNumberFormat="1" applyFont="1" applyFill="1" applyBorder="1" applyAlignment="1" applyProtection="1"/>
    <xf numFmtId="0" fontId="11" fillId="0" borderId="53" xfId="0" applyFont="1" applyFill="1" applyBorder="1" applyAlignment="1"/>
    <xf numFmtId="166" fontId="11" fillId="0" borderId="134" xfId="0" applyNumberFormat="1" applyFont="1" applyFill="1" applyBorder="1" applyAlignment="1" applyProtection="1"/>
    <xf numFmtId="166" fontId="11" fillId="0" borderId="135" xfId="0" applyNumberFormat="1" applyFont="1" applyFill="1" applyBorder="1" applyAlignment="1" applyProtection="1"/>
    <xf numFmtId="166" fontId="11" fillId="0" borderId="79" xfId="0" applyNumberFormat="1" applyFont="1" applyFill="1" applyBorder="1" applyAlignment="1" applyProtection="1"/>
    <xf numFmtId="166" fontId="11" fillId="0" borderId="3" xfId="0" applyNumberFormat="1" applyFont="1" applyFill="1" applyBorder="1" applyAlignment="1" applyProtection="1"/>
    <xf numFmtId="166" fontId="10" fillId="0" borderId="3" xfId="0" applyNumberFormat="1" applyFont="1" applyFill="1" applyBorder="1" applyAlignment="1" applyProtection="1"/>
    <xf numFmtId="0" fontId="0" fillId="0" borderId="0" xfId="0"/>
    <xf numFmtId="0" fontId="10" fillId="0" borderId="0" xfId="0" applyFont="1"/>
    <xf numFmtId="168" fontId="0" fillId="0" borderId="0" xfId="0" applyNumberFormat="1"/>
    <xf numFmtId="0" fontId="0" fillId="0" borderId="0" xfId="0" applyFont="1" applyAlignment="1"/>
    <xf numFmtId="0" fontId="10" fillId="0" borderId="0" xfId="0" applyFont="1" applyBorder="1"/>
    <xf numFmtId="0" fontId="8" fillId="0" borderId="96" xfId="46" applyNumberFormat="1" applyFont="1" applyFill="1" applyBorder="1" applyAlignment="1" applyProtection="1">
      <alignment horizontal="center" vertical="center"/>
    </xf>
    <xf numFmtId="0" fontId="22" fillId="0" borderId="96" xfId="46" applyNumberFormat="1" applyFont="1" applyFill="1" applyBorder="1" applyAlignment="1" applyProtection="1">
      <alignment horizontal="center" vertical="center"/>
    </xf>
    <xf numFmtId="0" fontId="22" fillId="0" borderId="96" xfId="46" applyNumberFormat="1" applyFont="1" applyFill="1" applyBorder="1" applyAlignment="1" applyProtection="1">
      <alignment horizontal="center" vertical="center" wrapText="1"/>
    </xf>
    <xf numFmtId="0" fontId="22" fillId="0" borderId="96" xfId="46" applyNumberFormat="1" applyFont="1" applyFill="1" applyBorder="1" applyAlignment="1" applyProtection="1">
      <alignment wrapText="1"/>
    </xf>
    <xf numFmtId="0" fontId="8" fillId="0" borderId="3" xfId="46" applyNumberFormat="1" applyFont="1" applyFill="1" applyBorder="1" applyAlignment="1" applyProtection="1">
      <alignment horizontal="center" vertical="center"/>
    </xf>
    <xf numFmtId="0" fontId="22" fillId="0" borderId="3" xfId="46" applyNumberFormat="1" applyFont="1" applyFill="1" applyBorder="1" applyAlignment="1" applyProtection="1">
      <alignment horizontal="center" vertical="center"/>
    </xf>
    <xf numFmtId="0" fontId="40" fillId="5" borderId="96" xfId="46" applyNumberFormat="1" applyFont="1" applyFill="1" applyBorder="1" applyAlignment="1" applyProtection="1">
      <alignment horizontal="center" vertical="center" wrapText="1"/>
    </xf>
    <xf numFmtId="168" fontId="22" fillId="6" borderId="96" xfId="46" applyNumberFormat="1" applyFont="1" applyFill="1" applyBorder="1" applyAlignment="1" applyProtection="1">
      <alignment horizontal="center" vertical="center"/>
    </xf>
    <xf numFmtId="0" fontId="40" fillId="3" borderId="136" xfId="46" applyNumberFormat="1" applyFont="1" applyFill="1" applyBorder="1" applyAlignment="1" applyProtection="1">
      <alignment horizontal="center"/>
    </xf>
    <xf numFmtId="0" fontId="8" fillId="3" borderId="0" xfId="46" applyNumberFormat="1" applyFont="1" applyFill="1" applyBorder="1" applyAlignment="1" applyProtection="1"/>
    <xf numFmtId="167" fontId="8" fillId="3" borderId="0" xfId="46" applyNumberFormat="1" applyFont="1" applyFill="1" applyBorder="1" applyAlignment="1" applyProtection="1"/>
    <xf numFmtId="2" fontId="8" fillId="3" borderId="0" xfId="46" applyNumberFormat="1" applyFont="1" applyFill="1" applyBorder="1" applyAlignment="1" applyProtection="1">
      <alignment horizontal="center" vertical="center" wrapText="1"/>
    </xf>
    <xf numFmtId="0" fontId="42" fillId="0" borderId="0" xfId="0" applyFont="1"/>
    <xf numFmtId="0" fontId="40" fillId="5" borderId="96" xfId="46" applyNumberFormat="1" applyFont="1" applyFill="1" applyBorder="1" applyAlignment="1" applyProtection="1">
      <alignment horizontal="center" vertical="center"/>
    </xf>
    <xf numFmtId="0" fontId="40" fillId="3" borderId="96" xfId="46" applyNumberFormat="1" applyFont="1" applyFill="1" applyBorder="1" applyAlignment="1" applyProtection="1">
      <alignment horizontal="center" vertical="center"/>
    </xf>
    <xf numFmtId="0" fontId="43" fillId="0" borderId="96" xfId="46" applyNumberFormat="1" applyFont="1" applyFill="1" applyBorder="1" applyAlignment="1" applyProtection="1">
      <alignment wrapText="1"/>
    </xf>
    <xf numFmtId="0" fontId="40" fillId="6" borderId="96" xfId="46" applyNumberFormat="1" applyFont="1" applyFill="1" applyBorder="1" applyAlignment="1" applyProtection="1">
      <alignment horizontal="center" vertical="center" wrapText="1"/>
    </xf>
    <xf numFmtId="0" fontId="40" fillId="6" borderId="96" xfId="46" applyNumberFormat="1" applyFont="1" applyFill="1" applyBorder="1" applyAlignment="1" applyProtection="1">
      <alignment horizontal="center" vertical="center"/>
    </xf>
    <xf numFmtId="0" fontId="22" fillId="0" borderId="3" xfId="46" applyNumberFormat="1" applyFont="1" applyFill="1" applyBorder="1" applyAlignment="1" applyProtection="1">
      <alignment horizontal="center" vertical="center" wrapText="1"/>
    </xf>
    <xf numFmtId="168" fontId="22" fillId="6" borderId="3" xfId="2" applyNumberFormat="1" applyFont="1" applyFill="1" applyBorder="1" applyAlignment="1">
      <alignment horizontal="center" vertical="center" wrapText="1"/>
    </xf>
    <xf numFmtId="168" fontId="22" fillId="6" borderId="3" xfId="2" applyNumberFormat="1" applyFont="1" applyFill="1" applyBorder="1" applyAlignment="1">
      <alignment horizontal="center" vertical="center"/>
    </xf>
    <xf numFmtId="168" fontId="22" fillId="7" borderId="96" xfId="46" applyNumberFormat="1" applyFont="1" applyFill="1" applyBorder="1" applyAlignment="1" applyProtection="1">
      <alignment horizontal="center" vertical="center"/>
    </xf>
    <xf numFmtId="168" fontId="22" fillId="7" borderId="3" xfId="46" applyNumberFormat="1" applyFont="1" applyFill="1" applyBorder="1" applyAlignment="1" applyProtection="1">
      <alignment horizontal="center" vertical="center" wrapText="1"/>
    </xf>
    <xf numFmtId="168" fontId="40" fillId="7" borderId="137" xfId="46" applyNumberFormat="1" applyFont="1" applyFill="1" applyBorder="1" applyAlignment="1" applyProtection="1">
      <alignment horizontal="center" vertical="center"/>
    </xf>
    <xf numFmtId="0" fontId="22" fillId="0" borderId="96" xfId="46" applyNumberFormat="1" applyFont="1" applyFill="1" applyBorder="1" applyAlignment="1" applyProtection="1">
      <alignment horizontal="left" vertical="center" wrapText="1"/>
    </xf>
    <xf numFmtId="0" fontId="22" fillId="0" borderId="141" xfId="46" applyNumberFormat="1" applyFont="1" applyFill="1" applyBorder="1" applyAlignment="1" applyProtection="1">
      <alignment horizontal="center" vertical="center"/>
    </xf>
    <xf numFmtId="168" fontId="22" fillId="6" borderId="96" xfId="46" applyNumberFormat="1" applyFont="1" applyFill="1" applyBorder="1" applyAlignment="1">
      <alignment horizontal="center" vertical="center"/>
    </xf>
    <xf numFmtId="168" fontId="6" fillId="6" borderId="3" xfId="2" applyNumberFormat="1" applyFont="1" applyFill="1" applyBorder="1" applyAlignment="1">
      <alignment horizontal="center" vertical="center" wrapText="1"/>
    </xf>
    <xf numFmtId="168" fontId="6" fillId="6" borderId="96" xfId="46" applyNumberFormat="1" applyFont="1" applyFill="1" applyBorder="1" applyAlignment="1" applyProtection="1">
      <alignment horizontal="center" vertical="center" wrapText="1"/>
    </xf>
    <xf numFmtId="168" fontId="22" fillId="7" borderId="96" xfId="46" applyNumberFormat="1" applyFont="1" applyFill="1" applyBorder="1" applyAlignment="1" applyProtection="1">
      <alignment horizontal="center" vertical="center" wrapText="1"/>
    </xf>
    <xf numFmtId="168" fontId="22" fillId="7" borderId="96" xfId="4" applyNumberFormat="1" applyFont="1" applyFill="1" applyBorder="1" applyAlignment="1" applyProtection="1">
      <alignment horizontal="center" vertical="center" wrapText="1"/>
    </xf>
    <xf numFmtId="168" fontId="22" fillId="7" borderId="96" xfId="4" applyNumberFormat="1" applyFont="1" applyFill="1" applyBorder="1" applyAlignment="1" applyProtection="1">
      <alignment horizontal="center" vertical="center"/>
    </xf>
    <xf numFmtId="168" fontId="6" fillId="7" borderId="96" xfId="46" applyNumberFormat="1" applyFont="1" applyFill="1" applyBorder="1" applyAlignment="1" applyProtection="1">
      <alignment horizontal="center" vertical="center"/>
    </xf>
    <xf numFmtId="168" fontId="6" fillId="7" borderId="3" xfId="2" applyNumberFormat="1" applyFont="1" applyFill="1" applyBorder="1" applyAlignment="1">
      <alignment horizontal="center" vertical="center"/>
    </xf>
    <xf numFmtId="168" fontId="6" fillId="7" borderId="3" xfId="2" applyNumberFormat="1" applyFont="1" applyFill="1" applyBorder="1" applyAlignment="1">
      <alignment horizontal="center" vertical="center" wrapText="1"/>
    </xf>
    <xf numFmtId="168" fontId="6" fillId="7" borderId="96" xfId="46" applyNumberFormat="1" applyFont="1" applyFill="1" applyBorder="1" applyAlignment="1" applyProtection="1">
      <alignment horizontal="center" vertical="center" wrapText="1"/>
    </xf>
    <xf numFmtId="168" fontId="8" fillId="7" borderId="96" xfId="46" applyNumberFormat="1" applyFont="1" applyFill="1" applyBorder="1" applyAlignment="1" applyProtection="1">
      <alignment horizontal="center" vertical="center"/>
    </xf>
    <xf numFmtId="168" fontId="8" fillId="7" borderId="3" xfId="2" applyNumberFormat="1" applyFont="1" applyFill="1" applyBorder="1" applyAlignment="1">
      <alignment horizontal="center" vertical="center" wrapText="1"/>
    </xf>
    <xf numFmtId="0" fontId="0" fillId="7" borderId="0" xfId="0" applyFill="1"/>
    <xf numFmtId="0" fontId="8" fillId="0" borderId="13" xfId="46" applyNumberFormat="1" applyFont="1" applyFill="1" applyBorder="1" applyAlignment="1" applyProtection="1">
      <alignment horizontal="center" vertical="center"/>
    </xf>
    <xf numFmtId="0" fontId="8" fillId="3" borderId="37" xfId="46" applyNumberFormat="1" applyFont="1" applyFill="1" applyBorder="1" applyAlignment="1" applyProtection="1"/>
    <xf numFmtId="0" fontId="22" fillId="0" borderId="141" xfId="46" applyNumberFormat="1" applyFont="1" applyFill="1" applyBorder="1" applyAlignment="1" applyProtection="1">
      <alignment horizontal="center" vertical="center" wrapText="1"/>
    </xf>
    <xf numFmtId="0" fontId="22" fillId="0" borderId="141" xfId="2" applyFont="1" applyFill="1" applyBorder="1" applyAlignment="1">
      <alignment horizontal="left" vertical="center" wrapText="1"/>
    </xf>
    <xf numFmtId="168" fontId="22" fillId="6" borderId="141" xfId="2" applyNumberFormat="1" applyFont="1" applyFill="1" applyBorder="1" applyAlignment="1">
      <alignment horizontal="center" vertical="center" wrapText="1"/>
    </xf>
    <xf numFmtId="168" fontId="22" fillId="6" borderId="141" xfId="2" applyNumberFormat="1" applyFont="1" applyFill="1" applyBorder="1" applyAlignment="1">
      <alignment horizontal="center" vertical="center"/>
    </xf>
    <xf numFmtId="168" fontId="22" fillId="6" borderId="141" xfId="19" applyNumberFormat="1" applyFont="1" applyFill="1" applyBorder="1" applyAlignment="1">
      <alignment vertical="center" wrapText="1"/>
    </xf>
    <xf numFmtId="168" fontId="22" fillId="7" borderId="141" xfId="46" applyNumberFormat="1" applyFont="1" applyFill="1" applyBorder="1" applyAlignment="1" applyProtection="1">
      <alignment horizontal="center" vertical="center"/>
    </xf>
    <xf numFmtId="168" fontId="22" fillId="7" borderId="141" xfId="46" applyNumberFormat="1" applyFont="1" applyFill="1" applyBorder="1" applyAlignment="1" applyProtection="1">
      <alignment horizontal="center" vertical="center" wrapText="1"/>
    </xf>
    <xf numFmtId="168" fontId="43" fillId="6" borderId="96" xfId="46" applyNumberFormat="1" applyFont="1" applyFill="1" applyBorder="1" applyAlignment="1">
      <alignment horizontal="center" vertical="center"/>
    </xf>
    <xf numFmtId="168" fontId="43" fillId="7" borderId="96" xfId="4" applyNumberFormat="1" applyFont="1" applyFill="1" applyBorder="1" applyAlignment="1" applyProtection="1">
      <alignment horizontal="center" vertical="center"/>
    </xf>
    <xf numFmtId="168" fontId="45" fillId="7" borderId="3" xfId="2" applyNumberFormat="1" applyFont="1" applyFill="1" applyBorder="1" applyAlignment="1">
      <alignment horizontal="center" vertical="center"/>
    </xf>
    <xf numFmtId="168" fontId="43" fillId="7" borderId="96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wrapText="1"/>
    </xf>
    <xf numFmtId="0" fontId="22" fillId="0" borderId="96" xfId="46" applyFont="1" applyFill="1" applyBorder="1" applyAlignment="1">
      <alignment horizontal="center" vertical="center"/>
    </xf>
    <xf numFmtId="0" fontId="22" fillId="0" borderId="30" xfId="46" applyNumberFormat="1" applyFont="1" applyFill="1" applyBorder="1" applyAlignment="1" applyProtection="1">
      <alignment horizontal="center" vertical="center"/>
    </xf>
    <xf numFmtId="0" fontId="22" fillId="0" borderId="30" xfId="46" applyNumberFormat="1" applyFont="1" applyFill="1" applyBorder="1" applyAlignment="1" applyProtection="1">
      <alignment horizontal="left" vertical="center" wrapText="1"/>
    </xf>
    <xf numFmtId="0" fontId="22" fillId="0" borderId="30" xfId="46" applyNumberFormat="1" applyFont="1" applyFill="1" applyBorder="1" applyAlignment="1" applyProtection="1">
      <alignment horizontal="center" vertical="center" wrapText="1"/>
    </xf>
    <xf numFmtId="0" fontId="43" fillId="0" borderId="140" xfId="46" applyNumberFormat="1" applyFont="1" applyFill="1" applyBorder="1" applyAlignment="1" applyProtection="1">
      <alignment wrapText="1"/>
    </xf>
    <xf numFmtId="0" fontId="22" fillId="0" borderId="138" xfId="46" applyNumberFormat="1" applyFont="1" applyFill="1" applyBorder="1" applyAlignment="1" applyProtection="1">
      <alignment horizontal="center" vertical="center"/>
    </xf>
    <xf numFmtId="0" fontId="22" fillId="0" borderId="138" xfId="46" applyNumberFormat="1" applyFont="1" applyFill="1" applyBorder="1" applyAlignment="1" applyProtection="1">
      <alignment horizontal="left" vertical="center" wrapText="1"/>
    </xf>
    <xf numFmtId="0" fontId="22" fillId="0" borderId="85" xfId="46" applyNumberFormat="1" applyFont="1" applyFill="1" applyBorder="1" applyAlignment="1" applyProtection="1">
      <alignment horizontal="center" vertical="center"/>
    </xf>
    <xf numFmtId="0" fontId="22" fillId="0" borderId="3" xfId="46" applyNumberFormat="1" applyFont="1" applyFill="1" applyBorder="1" applyAlignment="1" applyProtection="1">
      <alignment horizontal="left" vertical="center" wrapText="1"/>
    </xf>
    <xf numFmtId="0" fontId="22" fillId="0" borderId="93" xfId="46" applyNumberFormat="1" applyFont="1" applyFill="1" applyBorder="1" applyAlignment="1" applyProtection="1">
      <alignment horizontal="center" vertical="center" wrapText="1"/>
    </xf>
    <xf numFmtId="0" fontId="22" fillId="0" borderId="88" xfId="46" applyNumberFormat="1" applyFont="1" applyFill="1" applyBorder="1" applyAlignment="1" applyProtection="1">
      <alignment wrapText="1"/>
    </xf>
    <xf numFmtId="0" fontId="22" fillId="0" borderId="96" xfId="4" applyNumberFormat="1" applyFont="1" applyFill="1" applyBorder="1" applyAlignment="1" applyProtection="1">
      <alignment wrapText="1"/>
    </xf>
    <xf numFmtId="0" fontId="43" fillId="0" borderId="96" xfId="46" applyNumberFormat="1" applyFont="1" applyFill="1" applyBorder="1" applyAlignment="1" applyProtection="1">
      <alignment horizontal="center" vertical="center"/>
    </xf>
    <xf numFmtId="0" fontId="43" fillId="0" borderId="3" xfId="46" applyNumberFormat="1" applyFont="1" applyFill="1" applyBorder="1" applyAlignment="1" applyProtection="1">
      <alignment horizontal="center" vertical="center"/>
    </xf>
    <xf numFmtId="0" fontId="22" fillId="0" borderId="96" xfId="46" applyNumberFormat="1" applyFont="1" applyFill="1" applyBorder="1" applyAlignment="1" applyProtection="1">
      <alignment horizontal="left" wrapText="1"/>
    </xf>
    <xf numFmtId="0" fontId="22" fillId="0" borderId="96" xfId="2" applyFont="1" applyFill="1" applyBorder="1" applyAlignment="1">
      <alignment horizontal="left" vertical="center" wrapText="1"/>
    </xf>
    <xf numFmtId="0" fontId="43" fillId="0" borderId="13" xfId="46" applyNumberFormat="1" applyFont="1" applyFill="1" applyBorder="1" applyAlignment="1" applyProtection="1">
      <alignment horizontal="center" vertical="center"/>
    </xf>
    <xf numFmtId="0" fontId="22" fillId="0" borderId="13" xfId="46" applyNumberFormat="1" applyFont="1" applyFill="1" applyBorder="1" applyAlignment="1" applyProtection="1">
      <alignment horizontal="center" vertical="center"/>
    </xf>
    <xf numFmtId="0" fontId="22" fillId="0" borderId="13" xfId="46" applyNumberFormat="1" applyFont="1" applyFill="1" applyBorder="1" applyAlignment="1" applyProtection="1">
      <alignment horizontal="left" vertical="center" wrapText="1"/>
    </xf>
    <xf numFmtId="0" fontId="22" fillId="0" borderId="13" xfId="46" applyNumberFormat="1" applyFont="1" applyFill="1" applyBorder="1" applyAlignment="1" applyProtection="1">
      <alignment horizontal="center" vertical="center" wrapText="1"/>
    </xf>
    <xf numFmtId="0" fontId="43" fillId="0" borderId="3" xfId="46" applyNumberFormat="1" applyFont="1" applyFill="1" applyBorder="1" applyAlignment="1" applyProtection="1">
      <alignment horizontal="left" vertical="center" wrapText="1"/>
    </xf>
    <xf numFmtId="0" fontId="43" fillId="0" borderId="3" xfId="46" applyNumberFormat="1" applyFont="1" applyFill="1" applyBorder="1" applyAlignment="1" applyProtection="1">
      <alignment horizontal="center" vertical="center" wrapText="1"/>
    </xf>
    <xf numFmtId="0" fontId="10" fillId="0" borderId="138" xfId="0" applyFont="1" applyFill="1" applyBorder="1" applyAlignment="1">
      <alignment vertical="center" wrapText="1"/>
    </xf>
    <xf numFmtId="0" fontId="22" fillId="0" borderId="30" xfId="46" applyFont="1" applyFill="1" applyBorder="1" applyAlignment="1">
      <alignment horizontal="center" vertical="center" wrapText="1"/>
    </xf>
    <xf numFmtId="0" fontId="22" fillId="0" borderId="13" xfId="46" applyFont="1" applyFill="1" applyBorder="1" applyAlignment="1">
      <alignment horizontal="center" vertical="center" wrapText="1"/>
    </xf>
    <xf numFmtId="0" fontId="10" fillId="0" borderId="142" xfId="0" applyFont="1" applyFill="1" applyBorder="1" applyAlignment="1">
      <alignment vertical="center" wrapText="1"/>
    </xf>
    <xf numFmtId="0" fontId="8" fillId="0" borderId="30" xfId="46" applyNumberFormat="1" applyFont="1" applyFill="1" applyBorder="1" applyAlignment="1" applyProtection="1">
      <alignment horizontal="center" vertical="center"/>
    </xf>
    <xf numFmtId="0" fontId="45" fillId="0" borderId="3" xfId="46" applyNumberFormat="1" applyFont="1" applyFill="1" applyBorder="1" applyAlignment="1" applyProtection="1">
      <alignment horizontal="center" vertical="center"/>
    </xf>
    <xf numFmtId="168" fontId="22" fillId="6" borderId="96" xfId="46" applyNumberFormat="1" applyFont="1" applyFill="1" applyBorder="1" applyAlignment="1" applyProtection="1">
      <alignment horizontal="center" vertical="center" wrapText="1"/>
    </xf>
    <xf numFmtId="168" fontId="43" fillId="6" borderId="96" xfId="46" applyNumberFormat="1" applyFont="1" applyFill="1" applyBorder="1" applyAlignment="1" applyProtection="1">
      <alignment horizontal="center" vertical="center"/>
    </xf>
    <xf numFmtId="168" fontId="43" fillId="6" borderId="96" xfId="46" applyNumberFormat="1" applyFont="1" applyFill="1" applyBorder="1" applyAlignment="1" applyProtection="1">
      <alignment horizontal="center" vertical="center" wrapText="1"/>
    </xf>
    <xf numFmtId="49" fontId="43" fillId="6" borderId="96" xfId="46" applyNumberFormat="1" applyFont="1" applyFill="1" applyBorder="1" applyAlignment="1" applyProtection="1">
      <alignment horizontal="center" vertical="center"/>
    </xf>
    <xf numFmtId="167" fontId="43" fillId="6" borderId="96" xfId="46" applyNumberFormat="1" applyFont="1" applyFill="1" applyBorder="1" applyAlignment="1" applyProtection="1">
      <alignment horizontal="center" vertical="center"/>
    </xf>
    <xf numFmtId="168" fontId="22" fillId="6" borderId="96" xfId="2" applyNumberFormat="1" applyFont="1" applyFill="1" applyBorder="1" applyAlignment="1">
      <alignment horizontal="center" vertical="center" wrapText="1"/>
    </xf>
    <xf numFmtId="168" fontId="22" fillId="6" borderId="96" xfId="2" applyNumberFormat="1" applyFont="1" applyFill="1" applyBorder="1" applyAlignment="1">
      <alignment horizontal="center" vertical="center"/>
    </xf>
    <xf numFmtId="168" fontId="22" fillId="6" borderId="30" xfId="2" applyNumberFormat="1" applyFont="1" applyFill="1" applyBorder="1" applyAlignment="1">
      <alignment horizontal="center" vertical="center" wrapText="1"/>
    </xf>
    <xf numFmtId="168" fontId="22" fillId="6" borderId="30" xfId="2" applyNumberFormat="1" applyFont="1" applyFill="1" applyBorder="1" applyAlignment="1">
      <alignment horizontal="center" vertical="center"/>
    </xf>
    <xf numFmtId="168" fontId="22" fillId="6" borderId="30" xfId="19" applyNumberFormat="1" applyFont="1" applyFill="1" applyBorder="1" applyAlignment="1">
      <alignment horizontal="center" vertical="center" wrapText="1"/>
    </xf>
    <xf numFmtId="168" fontId="6" fillId="6" borderId="3" xfId="2" applyNumberFormat="1" applyFont="1" applyFill="1" applyBorder="1" applyAlignment="1">
      <alignment horizontal="center" vertical="center"/>
    </xf>
    <xf numFmtId="168" fontId="38" fillId="6" borderId="3" xfId="2" applyNumberFormat="1" applyFont="1" applyFill="1" applyBorder="1" applyAlignment="1">
      <alignment horizontal="center" vertical="center"/>
    </xf>
    <xf numFmtId="168" fontId="6" fillId="6" borderId="0" xfId="2" applyNumberFormat="1" applyFont="1" applyFill="1" applyBorder="1" applyAlignment="1">
      <alignment horizontal="center" vertical="center" wrapText="1"/>
    </xf>
    <xf numFmtId="168" fontId="38" fillId="6" borderId="0" xfId="2" applyNumberFormat="1" applyFont="1" applyFill="1" applyBorder="1" applyAlignment="1">
      <alignment horizontal="center" vertical="center"/>
    </xf>
    <xf numFmtId="169" fontId="38" fillId="6" borderId="3" xfId="0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22" fillId="6" borderId="96" xfId="46" applyNumberFormat="1" applyFont="1" applyFill="1" applyBorder="1" applyAlignment="1" applyProtection="1">
      <alignment horizontal="center" vertical="center"/>
    </xf>
    <xf numFmtId="0" fontId="43" fillId="6" borderId="96" xfId="46" applyNumberFormat="1" applyFont="1" applyFill="1" applyBorder="1" applyAlignment="1" applyProtection="1">
      <alignment horizontal="center" vertical="center"/>
    </xf>
    <xf numFmtId="168" fontId="22" fillId="6" borderId="3" xfId="46" applyNumberFormat="1" applyFont="1" applyFill="1" applyBorder="1" applyAlignment="1" applyProtection="1">
      <alignment horizontal="center" vertical="center" wrapText="1"/>
    </xf>
    <xf numFmtId="168" fontId="22" fillId="6" borderId="13" xfId="2" applyNumberFormat="1" applyFont="1" applyFill="1" applyBorder="1" applyAlignment="1">
      <alignment horizontal="center" vertical="center" wrapText="1"/>
    </xf>
    <xf numFmtId="168" fontId="22" fillId="6" borderId="13" xfId="2" applyNumberFormat="1" applyFont="1" applyFill="1" applyBorder="1" applyAlignment="1">
      <alignment horizontal="center" vertical="center"/>
    </xf>
    <xf numFmtId="168" fontId="22" fillId="6" borderId="13" xfId="19" applyNumberFormat="1" applyFont="1" applyFill="1" applyBorder="1" applyAlignment="1">
      <alignment vertical="center" wrapText="1"/>
    </xf>
    <xf numFmtId="168" fontId="43" fillId="6" borderId="3" xfId="2" applyNumberFormat="1" applyFont="1" applyFill="1" applyBorder="1" applyAlignment="1">
      <alignment horizontal="center" vertical="center" wrapText="1"/>
    </xf>
    <xf numFmtId="168" fontId="43" fillId="6" borderId="3" xfId="2" applyNumberFormat="1" applyFont="1" applyFill="1" applyBorder="1" applyAlignment="1">
      <alignment horizontal="center" vertical="center"/>
    </xf>
    <xf numFmtId="168" fontId="43" fillId="6" borderId="3" xfId="19" applyNumberFormat="1" applyFont="1" applyFill="1" applyBorder="1" applyAlignment="1">
      <alignment vertical="center" wrapText="1"/>
    </xf>
    <xf numFmtId="168" fontId="22" fillId="6" borderId="96" xfId="19" applyNumberFormat="1" applyFont="1" applyFill="1" applyBorder="1" applyAlignment="1">
      <alignment horizontal="center" vertical="center" wrapText="1"/>
    </xf>
    <xf numFmtId="168" fontId="22" fillId="6" borderId="13" xfId="32" applyNumberFormat="1" applyFont="1" applyFill="1" applyBorder="1" applyAlignment="1">
      <alignment vertical="center" wrapText="1"/>
    </xf>
    <xf numFmtId="168" fontId="22" fillId="6" borderId="13" xfId="33" applyNumberFormat="1" applyFont="1" applyFill="1" applyBorder="1" applyAlignment="1">
      <alignment vertical="center" wrapText="1"/>
    </xf>
    <xf numFmtId="168" fontId="43" fillId="7" borderId="96" xfId="46" applyNumberFormat="1" applyFont="1" applyFill="1" applyBorder="1" applyAlignment="1" applyProtection="1">
      <alignment horizontal="center" vertical="center" wrapText="1"/>
    </xf>
    <xf numFmtId="168" fontId="6" fillId="7" borderId="37" xfId="2" applyNumberFormat="1" applyFont="1" applyFill="1" applyBorder="1" applyAlignment="1">
      <alignment horizontal="center" vertical="center" wrapText="1"/>
    </xf>
    <xf numFmtId="168" fontId="6" fillId="7" borderId="37" xfId="2" applyNumberFormat="1" applyFont="1" applyFill="1" applyBorder="1" applyAlignment="1">
      <alignment horizontal="center" vertical="center"/>
    </xf>
    <xf numFmtId="168" fontId="38" fillId="7" borderId="13" xfId="2" applyNumberFormat="1" applyFont="1" applyFill="1" applyBorder="1" applyAlignment="1">
      <alignment horizontal="center" vertical="center"/>
    </xf>
    <xf numFmtId="168" fontId="38" fillId="7" borderId="3" xfId="2" applyNumberFormat="1" applyFont="1" applyFill="1" applyBorder="1" applyAlignment="1">
      <alignment horizontal="center" vertical="center" wrapText="1"/>
    </xf>
    <xf numFmtId="168" fontId="6" fillId="7" borderId="0" xfId="2" applyNumberFormat="1" applyFont="1" applyFill="1" applyBorder="1" applyAlignment="1">
      <alignment horizontal="center" vertical="center" wrapText="1"/>
    </xf>
    <xf numFmtId="169" fontId="38" fillId="7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168" fontId="44" fillId="7" borderId="96" xfId="46" applyNumberFormat="1" applyFont="1" applyFill="1" applyBorder="1" applyAlignment="1" applyProtection="1">
      <alignment horizontal="center" vertical="center"/>
    </xf>
    <xf numFmtId="168" fontId="22" fillId="7" borderId="3" xfId="46" applyNumberFormat="1" applyFont="1" applyFill="1" applyBorder="1" applyAlignment="1" applyProtection="1">
      <alignment horizontal="center" vertical="center"/>
    </xf>
    <xf numFmtId="168" fontId="22" fillId="7" borderId="30" xfId="46" applyNumberFormat="1" applyFont="1" applyFill="1" applyBorder="1" applyAlignment="1" applyProtection="1">
      <alignment horizontal="center" vertical="center" wrapText="1"/>
    </xf>
    <xf numFmtId="168" fontId="6" fillId="7" borderId="3" xfId="0" applyNumberFormat="1" applyFont="1" applyFill="1" applyBorder="1" applyAlignment="1">
      <alignment horizontal="center" vertical="center"/>
    </xf>
    <xf numFmtId="168" fontId="22" fillId="7" borderId="87" xfId="46" applyNumberFormat="1" applyFont="1" applyFill="1" applyBorder="1" applyAlignment="1" applyProtection="1">
      <alignment horizontal="center" vertical="center"/>
    </xf>
    <xf numFmtId="168" fontId="22" fillId="7" borderId="88" xfId="46" applyNumberFormat="1" applyFont="1" applyFill="1" applyBorder="1" applyAlignment="1" applyProtection="1">
      <alignment horizontal="center" vertical="center" wrapText="1"/>
    </xf>
    <xf numFmtId="168" fontId="6" fillId="7" borderId="82" xfId="2" applyNumberFormat="1" applyFont="1" applyFill="1" applyBorder="1" applyAlignment="1">
      <alignment horizontal="center" vertical="center" wrapText="1"/>
    </xf>
    <xf numFmtId="168" fontId="6" fillId="7" borderId="82" xfId="2" applyNumberFormat="1" applyFont="1" applyFill="1" applyBorder="1" applyAlignment="1">
      <alignment horizontal="center" vertical="center"/>
    </xf>
    <xf numFmtId="168" fontId="22" fillId="7" borderId="13" xfId="46" applyNumberFormat="1" applyFont="1" applyFill="1" applyBorder="1" applyAlignment="1" applyProtection="1">
      <alignment horizontal="center" vertical="center" wrapText="1"/>
    </xf>
    <xf numFmtId="168" fontId="43" fillId="7" borderId="3" xfId="2" applyNumberFormat="1" applyFont="1" applyFill="1" applyBorder="1" applyAlignment="1">
      <alignment horizontal="center" vertical="center" wrapText="1"/>
    </xf>
    <xf numFmtId="168" fontId="43" fillId="7" borderId="3" xfId="2" applyNumberFormat="1" applyFont="1" applyFill="1" applyBorder="1" applyAlignment="1">
      <alignment horizontal="center" vertical="center"/>
    </xf>
    <xf numFmtId="168" fontId="43" fillId="7" borderId="3" xfId="19" applyNumberFormat="1" applyFont="1" applyFill="1" applyBorder="1" applyAlignment="1">
      <alignment vertical="center" wrapText="1"/>
    </xf>
    <xf numFmtId="168" fontId="43" fillId="7" borderId="3" xfId="46" applyNumberFormat="1" applyFont="1" applyFill="1" applyBorder="1" applyAlignment="1" applyProtection="1">
      <alignment horizontal="center" vertical="center" wrapText="1"/>
    </xf>
    <xf numFmtId="168" fontId="6" fillId="7" borderId="13" xfId="2" applyNumberFormat="1" applyFont="1" applyFill="1" applyBorder="1" applyAlignment="1">
      <alignment horizontal="center" vertical="center" wrapText="1"/>
    </xf>
    <xf numFmtId="168" fontId="6" fillId="7" borderId="13" xfId="2" applyNumberFormat="1" applyFont="1" applyFill="1" applyBorder="1" applyAlignment="1">
      <alignment horizontal="center" vertical="center"/>
    </xf>
    <xf numFmtId="168" fontId="22" fillId="7" borderId="13" xfId="46" applyNumberFormat="1" applyFont="1" applyFill="1" applyBorder="1" applyAlignment="1">
      <alignment horizontal="center" vertical="center" wrapText="1"/>
    </xf>
    <xf numFmtId="4" fontId="22" fillId="0" borderId="96" xfId="46" applyNumberFormat="1" applyFont="1" applyFill="1" applyBorder="1" applyAlignment="1" applyProtection="1">
      <alignment horizontal="center" vertical="center" wrapText="1"/>
    </xf>
    <xf numFmtId="168" fontId="43" fillId="7" borderId="96" xfId="46" applyNumberFormat="1" applyFont="1" applyFill="1" applyBorder="1" applyAlignment="1" applyProtection="1">
      <alignment horizontal="center" vertical="center"/>
    </xf>
    <xf numFmtId="168" fontId="8" fillId="3" borderId="0" xfId="46" applyNumberFormat="1" applyFont="1" applyFill="1" applyBorder="1" applyAlignment="1" applyProtection="1"/>
    <xf numFmtId="0" fontId="0" fillId="0" borderId="0" xfId="0"/>
    <xf numFmtId="168" fontId="24" fillId="4" borderId="7" xfId="0" applyNumberFormat="1" applyFont="1" applyFill="1" applyBorder="1"/>
    <xf numFmtId="168" fontId="11" fillId="0" borderId="81" xfId="0" applyNumberFormat="1" applyFont="1" applyFill="1" applyBorder="1" applyAlignment="1" applyProtection="1"/>
    <xf numFmtId="168" fontId="0" fillId="4" borderId="69" xfId="0" applyNumberFormat="1" applyFont="1" applyFill="1" applyBorder="1" applyAlignment="1" applyProtection="1"/>
    <xf numFmtId="0" fontId="0" fillId="0" borderId="0" xfId="0"/>
    <xf numFmtId="166" fontId="0" fillId="0" borderId="47" xfId="0" applyNumberFormat="1" applyFont="1" applyFill="1" applyBorder="1" applyAlignment="1" applyProtection="1"/>
    <xf numFmtId="166" fontId="0" fillId="0" borderId="130" xfId="0" applyNumberFormat="1" applyFont="1" applyFill="1" applyBorder="1" applyAlignment="1" applyProtection="1"/>
    <xf numFmtId="166" fontId="0" fillId="0" borderId="131" xfId="0" applyNumberFormat="1" applyFont="1" applyFill="1" applyBorder="1" applyAlignment="1" applyProtection="1"/>
    <xf numFmtId="166" fontId="0" fillId="0" borderId="143" xfId="0" applyNumberFormat="1" applyFont="1" applyFill="1" applyBorder="1" applyAlignment="1" applyProtection="1"/>
    <xf numFmtId="166" fontId="11" fillId="4" borderId="7" xfId="0" applyNumberFormat="1" applyFont="1" applyFill="1" applyBorder="1"/>
    <xf numFmtId="0" fontId="11" fillId="4" borderId="11" xfId="0" applyFont="1" applyFill="1" applyBorder="1"/>
    <xf numFmtId="166" fontId="11" fillId="4" borderId="7" xfId="0" applyNumberFormat="1" applyFont="1" applyFill="1" applyBorder="1" applyAlignment="1"/>
    <xf numFmtId="166" fontId="11" fillId="4" borderId="1" xfId="0" applyNumberFormat="1" applyFont="1" applyFill="1" applyBorder="1"/>
    <xf numFmtId="166" fontId="11" fillId="4" borderId="15" xfId="0" applyNumberFormat="1" applyFont="1" applyFill="1" applyBorder="1"/>
    <xf numFmtId="0" fontId="23" fillId="0" borderId="11" xfId="0" applyFont="1" applyFill="1" applyBorder="1" applyAlignment="1">
      <alignment wrapText="1"/>
    </xf>
    <xf numFmtId="0" fontId="22" fillId="0" borderId="5" xfId="0" applyFont="1" applyBorder="1" applyAlignment="1">
      <alignment wrapText="1"/>
    </xf>
    <xf numFmtId="168" fontId="11" fillId="0" borderId="7" xfId="0" applyNumberFormat="1" applyFont="1" applyFill="1" applyBorder="1" applyAlignment="1">
      <alignment horizontal="right"/>
    </xf>
    <xf numFmtId="166" fontId="11" fillId="4" borderId="127" xfId="0" applyNumberFormat="1" applyFont="1" applyFill="1" applyBorder="1" applyAlignment="1" applyProtection="1"/>
    <xf numFmtId="167" fontId="0" fillId="4" borderId="23" xfId="0" applyNumberFormat="1" applyFill="1" applyBorder="1"/>
    <xf numFmtId="0" fontId="46" fillId="4" borderId="3" xfId="0" applyFont="1" applyFill="1" applyBorder="1" applyAlignment="1">
      <alignment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3" xfId="4" applyFont="1" applyFill="1" applyBorder="1" applyAlignment="1">
      <alignment horizontal="left" vertical="top" wrapText="1"/>
    </xf>
    <xf numFmtId="168" fontId="35" fillId="4" borderId="3" xfId="4" applyNumberFormat="1" applyFont="1" applyFill="1" applyBorder="1"/>
    <xf numFmtId="0" fontId="43" fillId="4" borderId="3" xfId="0" applyFont="1" applyFill="1" applyBorder="1" applyAlignment="1">
      <alignment wrapText="1"/>
    </xf>
    <xf numFmtId="0" fontId="36" fillId="4" borderId="6" xfId="4" applyFont="1" applyFill="1" applyBorder="1" applyAlignment="1">
      <alignment horizontal="left" vertical="top" wrapText="1"/>
    </xf>
    <xf numFmtId="0" fontId="36" fillId="4" borderId="3" xfId="4" applyFont="1" applyFill="1" applyBorder="1" applyAlignment="1">
      <alignment horizontal="left" vertical="top" wrapText="1"/>
    </xf>
    <xf numFmtId="166" fontId="10" fillId="0" borderId="16" xfId="0" applyNumberFormat="1" applyFont="1" applyFill="1" applyBorder="1" applyAlignment="1"/>
    <xf numFmtId="166" fontId="0" fillId="0" borderId="67" xfId="0" applyNumberFormat="1" applyFont="1" applyFill="1" applyBorder="1" applyAlignment="1" applyProtection="1"/>
    <xf numFmtId="0" fontId="47" fillId="4" borderId="56" xfId="0" applyFont="1" applyFill="1" applyBorder="1" applyAlignment="1">
      <alignment wrapText="1"/>
    </xf>
    <xf numFmtId="168" fontId="10" fillId="0" borderId="7" xfId="0" applyNumberFormat="1" applyFont="1" applyFill="1" applyBorder="1" applyAlignment="1"/>
    <xf numFmtId="168" fontId="24" fillId="4" borderId="6" xfId="0" applyNumberFormat="1" applyFont="1" applyFill="1" applyBorder="1" applyAlignment="1"/>
    <xf numFmtId="0" fontId="11" fillId="4" borderId="76" xfId="0" applyNumberFormat="1" applyFont="1" applyFill="1" applyBorder="1" applyAlignment="1" applyProtection="1"/>
    <xf numFmtId="166" fontId="10" fillId="4" borderId="7" xfId="0" applyNumberFormat="1" applyFont="1" applyFill="1" applyBorder="1" applyAlignment="1" applyProtection="1"/>
    <xf numFmtId="166" fontId="10" fillId="4" borderId="47" xfId="0" applyNumberFormat="1" applyFont="1" applyFill="1" applyBorder="1" applyAlignment="1" applyProtection="1"/>
    <xf numFmtId="0" fontId="0" fillId="0" borderId="0" xfId="0"/>
    <xf numFmtId="166" fontId="10" fillId="4" borderId="1" xfId="0" applyNumberFormat="1" applyFont="1" applyFill="1" applyBorder="1"/>
    <xf numFmtId="168" fontId="24" fillId="0" borderId="7" xfId="0" applyNumberFormat="1" applyFont="1" applyFill="1" applyBorder="1"/>
    <xf numFmtId="0" fontId="14" fillId="0" borderId="76" xfId="0" applyNumberFormat="1" applyFont="1" applyFill="1" applyBorder="1" applyAlignment="1" applyProtection="1"/>
    <xf numFmtId="166" fontId="10" fillId="0" borderId="10" xfId="0" applyNumberFormat="1" applyFont="1" applyFill="1" applyBorder="1"/>
    <xf numFmtId="166" fontId="24" fillId="0" borderId="76" xfId="0" applyNumberFormat="1" applyFont="1" applyFill="1" applyBorder="1" applyAlignment="1" applyProtection="1"/>
    <xf numFmtId="166" fontId="24" fillId="0" borderId="47" xfId="0" applyNumberFormat="1" applyFont="1" applyFill="1" applyBorder="1" applyAlignment="1" applyProtection="1"/>
    <xf numFmtId="166" fontId="24" fillId="0" borderId="10" xfId="0" applyNumberFormat="1" applyFont="1" applyFill="1" applyBorder="1"/>
    <xf numFmtId="0" fontId="23" fillId="4" borderId="5" xfId="0" applyFont="1" applyFill="1" applyBorder="1" applyAlignment="1">
      <alignment wrapText="1"/>
    </xf>
    <xf numFmtId="168" fontId="11" fillId="4" borderId="7" xfId="0" applyNumberFormat="1" applyFont="1" applyFill="1" applyBorder="1" applyAlignment="1">
      <alignment horizontal="right"/>
    </xf>
    <xf numFmtId="168" fontId="48" fillId="4" borderId="7" xfId="0" applyNumberFormat="1" applyFont="1" applyFill="1" applyBorder="1"/>
    <xf numFmtId="0" fontId="22" fillId="0" borderId="8" xfId="0" applyFont="1" applyBorder="1" applyAlignment="1">
      <alignment wrapText="1"/>
    </xf>
    <xf numFmtId="166" fontId="10" fillId="4" borderId="3" xfId="0" applyNumberFormat="1" applyFont="1" applyFill="1" applyBorder="1" applyAlignment="1" applyProtection="1"/>
    <xf numFmtId="166" fontId="10" fillId="0" borderId="48" xfId="0" applyNumberFormat="1" applyFont="1" applyFill="1" applyBorder="1" applyAlignment="1" applyProtection="1"/>
    <xf numFmtId="166" fontId="11" fillId="4" borderId="3" xfId="0" applyNumberFormat="1" applyFont="1" applyFill="1" applyBorder="1" applyAlignment="1" applyProtection="1"/>
    <xf numFmtId="166" fontId="11" fillId="4" borderId="6" xfId="0" applyNumberFormat="1" applyFont="1" applyFill="1" applyBorder="1" applyAlignment="1"/>
    <xf numFmtId="0" fontId="11" fillId="4" borderId="3" xfId="0" applyFont="1" applyFill="1" applyBorder="1" applyAlignment="1"/>
    <xf numFmtId="168" fontId="10" fillId="4" borderId="7" xfId="0" applyNumberFormat="1" applyFont="1" applyFill="1" applyBorder="1" applyAlignment="1">
      <alignment horizontal="right"/>
    </xf>
    <xf numFmtId="166" fontId="24" fillId="4" borderId="7" xfId="0" applyNumberFormat="1" applyFont="1" applyFill="1" applyBorder="1"/>
    <xf numFmtId="166" fontId="24" fillId="4" borderId="1" xfId="0" applyNumberFormat="1" applyFont="1" applyFill="1" applyBorder="1"/>
    <xf numFmtId="166" fontId="24" fillId="4" borderId="7" xfId="0" applyNumberFormat="1" applyFont="1" applyFill="1" applyBorder="1" applyAlignment="1"/>
    <xf numFmtId="0" fontId="10" fillId="4" borderId="15" xfId="4" applyFont="1" applyFill="1" applyBorder="1"/>
    <xf numFmtId="0" fontId="11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vertical="top" wrapText="1"/>
    </xf>
    <xf numFmtId="166" fontId="49" fillId="4" borderId="16" xfId="4" applyNumberFormat="1" applyFont="1" applyFill="1" applyBorder="1"/>
    <xf numFmtId="0" fontId="10" fillId="4" borderId="12" xfId="4" applyFont="1" applyFill="1" applyBorder="1" applyAlignment="1">
      <alignment horizontal="left" vertical="top" wrapText="1"/>
    </xf>
    <xf numFmtId="166" fontId="10" fillId="4" borderId="13" xfId="4" applyNumberFormat="1" applyFont="1" applyFill="1" applyBorder="1"/>
    <xf numFmtId="166" fontId="10" fillId="4" borderId="16" xfId="4" applyNumberFormat="1" applyFont="1" applyFill="1" applyBorder="1"/>
    <xf numFmtId="0" fontId="14" fillId="0" borderId="8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3" fillId="4" borderId="8" xfId="0" applyFont="1" applyFill="1" applyBorder="1" applyAlignment="1">
      <alignment wrapText="1"/>
    </xf>
    <xf numFmtId="166" fontId="11" fillId="0" borderId="144" xfId="0" applyNumberFormat="1" applyFont="1" applyFill="1" applyBorder="1" applyAlignment="1" applyProtection="1"/>
    <xf numFmtId="166" fontId="11" fillId="0" borderId="145" xfId="0" applyNumberFormat="1" applyFont="1" applyFill="1" applyBorder="1" applyAlignment="1" applyProtection="1"/>
    <xf numFmtId="166" fontId="10" fillId="0" borderId="144" xfId="0" applyNumberFormat="1" applyFont="1" applyFill="1" applyBorder="1" applyAlignment="1" applyProtection="1"/>
    <xf numFmtId="166" fontId="10" fillId="0" borderId="146" xfId="0" applyNumberFormat="1" applyFont="1" applyFill="1" applyBorder="1" applyAlignment="1" applyProtection="1"/>
    <xf numFmtId="166" fontId="11" fillId="0" borderId="146" xfId="0" applyNumberFormat="1" applyFont="1" applyFill="1" applyBorder="1" applyAlignment="1" applyProtection="1"/>
    <xf numFmtId="166" fontId="0" fillId="0" borderId="1" xfId="0" applyNumberFormat="1" applyFont="1" applyFill="1" applyBorder="1" applyAlignment="1" applyProtection="1"/>
    <xf numFmtId="166" fontId="11" fillId="4" borderId="7" xfId="0" applyNumberFormat="1" applyFont="1" applyFill="1" applyBorder="1" applyAlignment="1" applyProtection="1"/>
    <xf numFmtId="166" fontId="10" fillId="4" borderId="20" xfId="0" applyNumberFormat="1" applyFont="1" applyFill="1" applyBorder="1" applyAlignment="1" applyProtection="1"/>
    <xf numFmtId="166" fontId="10" fillId="4" borderId="19" xfId="0" applyNumberFormat="1" applyFont="1" applyFill="1" applyBorder="1" applyAlignment="1" applyProtection="1"/>
    <xf numFmtId="168" fontId="24" fillId="0" borderId="19" xfId="0" applyNumberFormat="1" applyFont="1" applyFill="1" applyBorder="1"/>
    <xf numFmtId="166" fontId="0" fillId="0" borderId="21" xfId="0" applyNumberFormat="1" applyFont="1" applyFill="1" applyBorder="1" applyAlignment="1" applyProtection="1"/>
    <xf numFmtId="166" fontId="10" fillId="0" borderId="6" xfId="0" applyNumberFormat="1" applyFont="1" applyFill="1" applyBorder="1" applyAlignment="1" applyProtection="1"/>
    <xf numFmtId="168" fontId="24" fillId="4" borderId="83" xfId="0" applyNumberFormat="1" applyFont="1" applyFill="1" applyBorder="1"/>
    <xf numFmtId="166" fontId="0" fillId="0" borderId="20" xfId="0" applyNumberFormat="1" applyFont="1" applyFill="1" applyBorder="1" applyAlignment="1" applyProtection="1"/>
    <xf numFmtId="166" fontId="11" fillId="0" borderId="42" xfId="0" applyNumberFormat="1" applyFont="1" applyFill="1" applyBorder="1" applyAlignment="1" applyProtection="1"/>
    <xf numFmtId="166" fontId="24" fillId="0" borderId="2" xfId="0" applyNumberFormat="1" applyFont="1" applyFill="1" applyBorder="1"/>
    <xf numFmtId="166" fontId="24" fillId="0" borderId="102" xfId="0" applyNumberFormat="1" applyFont="1" applyFill="1" applyBorder="1"/>
    <xf numFmtId="166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1" fillId="4" borderId="23" xfId="0" applyNumberFormat="1" applyFont="1" applyFill="1" applyBorder="1" applyAlignment="1" applyProtection="1"/>
    <xf numFmtId="166" fontId="11" fillId="0" borderId="113" xfId="0" applyNumberFormat="1" applyFont="1" applyFill="1" applyBorder="1" applyAlignment="1" applyProtection="1"/>
    <xf numFmtId="166" fontId="10" fillId="0" borderId="46" xfId="0" applyNumberFormat="1" applyFont="1" applyFill="1" applyBorder="1" applyAlignment="1"/>
    <xf numFmtId="166" fontId="11" fillId="0" borderId="56" xfId="0" applyNumberFormat="1" applyFont="1" applyFill="1" applyBorder="1" applyAlignment="1" applyProtection="1"/>
    <xf numFmtId="166" fontId="0" fillId="0" borderId="147" xfId="0" applyNumberFormat="1" applyFont="1" applyFill="1" applyBorder="1" applyAlignment="1" applyProtection="1"/>
    <xf numFmtId="166" fontId="0" fillId="0" borderId="148" xfId="0" applyNumberFormat="1" applyFont="1" applyFill="1" applyBorder="1" applyAlignment="1" applyProtection="1"/>
    <xf numFmtId="166" fontId="0" fillId="0" borderId="80" xfId="0" applyNumberFormat="1" applyFont="1" applyFill="1" applyBorder="1" applyAlignment="1" applyProtection="1"/>
    <xf numFmtId="166" fontId="0" fillId="0" borderId="62" xfId="0" applyNumberFormat="1" applyFont="1" applyFill="1" applyBorder="1" applyAlignment="1" applyProtection="1"/>
    <xf numFmtId="166" fontId="10" fillId="0" borderId="50" xfId="0" applyNumberFormat="1" applyFont="1" applyFill="1" applyBorder="1"/>
    <xf numFmtId="166" fontId="10" fillId="0" borderId="59" xfId="0" applyNumberFormat="1" applyFont="1" applyFill="1" applyBorder="1" applyAlignment="1" applyProtection="1"/>
    <xf numFmtId="166" fontId="10" fillId="0" borderId="2" xfId="0" applyNumberFormat="1" applyFont="1" applyFill="1" applyBorder="1" applyAlignment="1" applyProtection="1"/>
    <xf numFmtId="166" fontId="10" fillId="0" borderId="132" xfId="0" applyNumberFormat="1" applyFont="1" applyFill="1" applyBorder="1" applyAlignment="1" applyProtection="1"/>
    <xf numFmtId="166" fontId="10" fillId="0" borderId="133" xfId="0" applyNumberFormat="1" applyFont="1" applyFill="1" applyBorder="1" applyAlignment="1" applyProtection="1"/>
    <xf numFmtId="166" fontId="10" fillId="0" borderId="149" xfId="0" applyNumberFormat="1" applyFont="1" applyFill="1" applyBorder="1" applyAlignment="1" applyProtection="1"/>
    <xf numFmtId="166" fontId="10" fillId="0" borderId="102" xfId="0" applyNumberFormat="1" applyFont="1" applyFill="1" applyBorder="1" applyAlignment="1" applyProtection="1"/>
    <xf numFmtId="166" fontId="11" fillId="0" borderId="150" xfId="0" applyNumberFormat="1" applyFont="1" applyFill="1" applyBorder="1" applyAlignment="1" applyProtection="1"/>
    <xf numFmtId="166" fontId="11" fillId="0" borderId="151" xfId="0" applyNumberFormat="1" applyFont="1" applyFill="1" applyBorder="1" applyAlignment="1" applyProtection="1"/>
    <xf numFmtId="166" fontId="11" fillId="0" borderId="152" xfId="0" applyNumberFormat="1" applyFont="1" applyFill="1" applyBorder="1" applyAlignment="1" applyProtection="1"/>
    <xf numFmtId="166" fontId="10" fillId="4" borderId="36" xfId="0" applyNumberFormat="1" applyFont="1" applyFill="1" applyBorder="1" applyAlignment="1" applyProtection="1"/>
    <xf numFmtId="166" fontId="10" fillId="4" borderId="41" xfId="0" applyNumberFormat="1" applyFont="1" applyFill="1" applyBorder="1" applyAlignment="1" applyProtection="1"/>
    <xf numFmtId="166" fontId="10" fillId="0" borderId="9" xfId="0" applyNumberFormat="1" applyFont="1" applyFill="1" applyBorder="1" applyAlignment="1" applyProtection="1"/>
    <xf numFmtId="166" fontId="0" fillId="0" borderId="41" xfId="0" applyNumberFormat="1" applyFont="1" applyFill="1" applyBorder="1" applyAlignment="1" applyProtection="1"/>
    <xf numFmtId="166" fontId="0" fillId="0" borderId="109" xfId="0" applyNumberFormat="1" applyFont="1" applyFill="1" applyBorder="1" applyAlignment="1" applyProtection="1"/>
    <xf numFmtId="166" fontId="0" fillId="0" borderId="110" xfId="0" applyNumberFormat="1" applyFont="1" applyFill="1" applyBorder="1" applyAlignment="1" applyProtection="1"/>
    <xf numFmtId="166" fontId="0" fillId="0" borderId="153" xfId="0" applyNumberFormat="1" applyFont="1" applyFill="1" applyBorder="1" applyAlignment="1" applyProtection="1"/>
    <xf numFmtId="166" fontId="10" fillId="0" borderId="38" xfId="0" applyNumberFormat="1" applyFont="1" applyFill="1" applyBorder="1" applyAlignment="1" applyProtection="1"/>
    <xf numFmtId="166" fontId="11" fillId="0" borderId="50" xfId="0" applyNumberFormat="1" applyFont="1" applyFill="1" applyBorder="1" applyAlignment="1" applyProtection="1"/>
    <xf numFmtId="166" fontId="11" fillId="0" borderId="46" xfId="0" applyNumberFormat="1" applyFont="1" applyFill="1" applyBorder="1" applyAlignment="1" applyProtection="1"/>
    <xf numFmtId="166" fontId="10" fillId="0" borderId="112" xfId="0" applyNumberFormat="1" applyFont="1" applyFill="1" applyBorder="1" applyAlignment="1" applyProtection="1"/>
    <xf numFmtId="166" fontId="24" fillId="0" borderId="20" xfId="0" applyNumberFormat="1" applyFont="1" applyFill="1" applyBorder="1"/>
    <xf numFmtId="168" fontId="38" fillId="7" borderId="85" xfId="46" applyNumberFormat="1" applyFont="1" applyFill="1" applyBorder="1" applyAlignment="1" applyProtection="1">
      <alignment horizontal="center" vertical="center"/>
    </xf>
    <xf numFmtId="168" fontId="38" fillId="7" borderId="3" xfId="46" applyNumberFormat="1" applyFont="1" applyFill="1" applyBorder="1" applyAlignment="1" applyProtection="1">
      <alignment horizontal="center" vertical="center"/>
    </xf>
    <xf numFmtId="0" fontId="36" fillId="6" borderId="0" xfId="0" applyFont="1" applyFill="1"/>
    <xf numFmtId="0" fontId="43" fillId="0" borderId="96" xfId="46" applyNumberFormat="1" applyFont="1" applyFill="1" applyBorder="1" applyAlignment="1" applyProtection="1">
      <alignment horizontal="left" vertical="center" wrapText="1"/>
    </xf>
    <xf numFmtId="0" fontId="43" fillId="0" borderId="96" xfId="46" applyNumberFormat="1" applyFont="1" applyFill="1" applyBorder="1" applyAlignment="1" applyProtection="1">
      <alignment horizontal="center" vertical="center" wrapText="1"/>
    </xf>
    <xf numFmtId="168" fontId="43" fillId="6" borderId="3" xfId="33" applyNumberFormat="1" applyFont="1" applyFill="1" applyBorder="1" applyAlignment="1">
      <alignment vertical="center" wrapText="1"/>
    </xf>
    <xf numFmtId="168" fontId="38" fillId="7" borderId="3" xfId="2" applyNumberFormat="1" applyFont="1" applyFill="1" applyBorder="1" applyAlignment="1">
      <alignment horizontal="center" vertical="center"/>
    </xf>
    <xf numFmtId="0" fontId="43" fillId="0" borderId="3" xfId="46" applyFont="1" applyFill="1" applyBorder="1" applyAlignment="1">
      <alignment horizontal="center" vertical="center" wrapText="1"/>
    </xf>
    <xf numFmtId="167" fontId="43" fillId="6" borderId="96" xfId="2" applyNumberFormat="1" applyFont="1" applyFill="1" applyBorder="1" applyAlignment="1">
      <alignment horizontal="center" vertical="center" wrapText="1"/>
    </xf>
    <xf numFmtId="168" fontId="38" fillId="6" borderId="0" xfId="0" applyNumberFormat="1" applyFont="1" applyFill="1" applyAlignment="1">
      <alignment vertical="center"/>
    </xf>
    <xf numFmtId="0" fontId="38" fillId="7" borderId="139" xfId="0" applyFont="1" applyFill="1" applyBorder="1" applyAlignment="1">
      <alignment horizontal="center" vertical="center"/>
    </xf>
    <xf numFmtId="168" fontId="22" fillId="6" borderId="30" xfId="46" applyNumberFormat="1" applyFont="1" applyFill="1" applyBorder="1" applyAlignment="1" applyProtection="1">
      <alignment horizontal="center" vertical="center"/>
    </xf>
    <xf numFmtId="168" fontId="22" fillId="7" borderId="30" xfId="46" applyNumberFormat="1" applyFont="1" applyFill="1" applyBorder="1" applyAlignment="1" applyProtection="1">
      <alignment horizontal="center" vertical="center"/>
    </xf>
    <xf numFmtId="168" fontId="43" fillId="6" borderId="3" xfId="46" applyNumberFormat="1" applyFont="1" applyFill="1" applyBorder="1" applyAlignment="1" applyProtection="1">
      <alignment horizontal="center" vertical="center"/>
    </xf>
    <xf numFmtId="168" fontId="43" fillId="7" borderId="3" xfId="46" applyNumberFormat="1" applyFont="1" applyFill="1" applyBorder="1" applyAlignment="1" applyProtection="1">
      <alignment horizontal="center" vertical="center"/>
    </xf>
    <xf numFmtId="168" fontId="22" fillId="6" borderId="141" xfId="46" applyNumberFormat="1" applyFont="1" applyFill="1" applyBorder="1" applyAlignment="1" applyProtection="1">
      <alignment horizontal="center" vertical="center"/>
    </xf>
    <xf numFmtId="168" fontId="23" fillId="6" borderId="141" xfId="46" applyNumberFormat="1" applyFont="1" applyFill="1" applyBorder="1" applyAlignment="1" applyProtection="1">
      <alignment horizontal="center" vertical="center"/>
    </xf>
    <xf numFmtId="168" fontId="40" fillId="6" borderId="154" xfId="46" applyNumberFormat="1" applyFont="1" applyFill="1" applyBorder="1" applyAlignment="1" applyProtection="1">
      <alignment horizontal="center" vertical="center"/>
    </xf>
    <xf numFmtId="168" fontId="40" fillId="6" borderId="155" xfId="46" applyNumberFormat="1" applyFont="1" applyFill="1" applyBorder="1" applyAlignment="1" applyProtection="1">
      <alignment horizontal="center" vertical="center"/>
    </xf>
    <xf numFmtId="168" fontId="40" fillId="6" borderId="156" xfId="46" applyNumberFormat="1" applyFont="1" applyFill="1" applyBorder="1" applyAlignment="1" applyProtection="1">
      <alignment horizontal="center" vertical="center"/>
    </xf>
    <xf numFmtId="168" fontId="23" fillId="7" borderId="141" xfId="46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6" fillId="0" borderId="22" xfId="0" applyFont="1" applyFill="1" applyBorder="1" applyAlignment="1">
      <alignment vertical="top" wrapText="1"/>
    </xf>
    <xf numFmtId="0" fontId="10" fillId="0" borderId="49" xfId="0" applyFont="1" applyFill="1" applyBorder="1" applyAlignment="1"/>
    <xf numFmtId="0" fontId="24" fillId="0" borderId="49" xfId="0" applyFont="1" applyFill="1" applyBorder="1" applyAlignment="1"/>
    <xf numFmtId="0" fontId="6" fillId="0" borderId="42" xfId="0" applyFont="1" applyFill="1" applyBorder="1" applyAlignment="1">
      <alignment vertical="top" wrapText="1"/>
    </xf>
    <xf numFmtId="0" fontId="24" fillId="0" borderId="76" xfId="0" applyFont="1" applyFill="1" applyBorder="1" applyAlignment="1"/>
    <xf numFmtId="0" fontId="11" fillId="0" borderId="0" xfId="0" applyFont="1" applyAlignment="1">
      <alignment horizontal="center"/>
    </xf>
    <xf numFmtId="0" fontId="10" fillId="0" borderId="96" xfId="9" applyFont="1" applyBorder="1" applyAlignment="1">
      <alignment horizontal="center" vertical="center" wrapText="1"/>
    </xf>
    <xf numFmtId="0" fontId="10" fillId="0" borderId="87" xfId="9" applyFont="1" applyBorder="1" applyAlignment="1">
      <alignment horizontal="center" vertical="center" wrapText="1"/>
    </xf>
    <xf numFmtId="0" fontId="10" fillId="0" borderId="85" xfId="9" applyFont="1" applyBorder="1" applyAlignment="1">
      <alignment horizontal="center" vertical="center" wrapText="1"/>
    </xf>
    <xf numFmtId="0" fontId="11" fillId="0" borderId="98" xfId="9" applyFont="1" applyBorder="1" applyAlignment="1">
      <alignment horizontal="center" vertical="center" wrapText="1"/>
    </xf>
    <xf numFmtId="0" fontId="11" fillId="0" borderId="99" xfId="9" applyFont="1" applyBorder="1" applyAlignment="1">
      <alignment horizontal="center" vertical="center" wrapText="1"/>
    </xf>
    <xf numFmtId="0" fontId="11" fillId="0" borderId="100" xfId="9" applyFont="1" applyBorder="1" applyAlignment="1">
      <alignment horizontal="center" vertical="center" wrapText="1"/>
    </xf>
    <xf numFmtId="0" fontId="10" fillId="0" borderId="94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10" fillId="0" borderId="86" xfId="9" applyFont="1" applyBorder="1" applyAlignment="1">
      <alignment horizontal="center" vertical="center" wrapText="1"/>
    </xf>
    <xf numFmtId="0" fontId="10" fillId="0" borderId="97" xfId="9" applyFont="1" applyBorder="1" applyAlignment="1">
      <alignment horizontal="center" vertical="center" wrapText="1"/>
    </xf>
    <xf numFmtId="0" fontId="10" fillId="0" borderId="84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76" xfId="0" applyBorder="1" applyAlignment="1"/>
    <xf numFmtId="0" fontId="10" fillId="0" borderId="89" xfId="9" applyFont="1" applyBorder="1" applyAlignment="1">
      <alignment horizontal="center" vertical="center" wrapText="1"/>
    </xf>
    <xf numFmtId="0" fontId="10" fillId="0" borderId="90" xfId="9" applyFont="1" applyBorder="1" applyAlignment="1">
      <alignment horizontal="center" vertical="center" wrapText="1"/>
    </xf>
    <xf numFmtId="0" fontId="10" fillId="0" borderId="91" xfId="9" applyFont="1" applyBorder="1" applyAlignment="1">
      <alignment horizontal="center" vertical="center" wrapText="1"/>
    </xf>
    <xf numFmtId="0" fontId="11" fillId="0" borderId="92" xfId="9" applyFont="1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93" xfId="9" applyFont="1" applyBorder="1" applyAlignment="1">
      <alignment horizontal="center" vertical="center" wrapText="1"/>
    </xf>
    <xf numFmtId="0" fontId="11" fillId="3" borderId="104" xfId="0" applyNumberFormat="1" applyFont="1" applyFill="1" applyBorder="1" applyAlignment="1" applyProtection="1">
      <alignment horizontal="center" vertical="center" wrapText="1"/>
    </xf>
    <xf numFmtId="0" fontId="11" fillId="3" borderId="103" xfId="0" applyNumberFormat="1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Font="1" applyBorder="1" applyAlignment="1">
      <alignment horizontal="center" vertical="center" wrapText="1"/>
    </xf>
    <xf numFmtId="0" fontId="10" fillId="0" borderId="56" xfId="9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0" fillId="0" borderId="101" xfId="4" applyFont="1" applyBorder="1" applyAlignment="1">
      <alignment horizontal="center" vertical="top" wrapText="1"/>
    </xf>
    <xf numFmtId="0" fontId="10" fillId="0" borderId="79" xfId="4" applyFont="1" applyBorder="1" applyAlignment="1">
      <alignment horizontal="center" vertical="top" wrapText="1"/>
    </xf>
    <xf numFmtId="0" fontId="10" fillId="0" borderId="83" xfId="4" applyFont="1" applyBorder="1" applyAlignment="1">
      <alignment horizontal="center" vertical="top" wrapText="1"/>
    </xf>
    <xf numFmtId="0" fontId="10" fillId="0" borderId="77" xfId="4" applyFont="1" applyBorder="1" applyAlignment="1">
      <alignment horizontal="center" vertical="top" wrapText="1"/>
    </xf>
    <xf numFmtId="0" fontId="10" fillId="0" borderId="43" xfId="4" applyFont="1" applyBorder="1" applyAlignment="1">
      <alignment horizontal="center" vertical="top"/>
    </xf>
    <xf numFmtId="0" fontId="10" fillId="0" borderId="19" xfId="4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23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4" fillId="0" borderId="0" xfId="0" applyFont="1" applyBorder="1" applyAlignment="1"/>
    <xf numFmtId="0" fontId="34" fillId="0" borderId="0" xfId="0" applyFont="1" applyAlignment="1"/>
    <xf numFmtId="0" fontId="4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40" fillId="3" borderId="96" xfId="46" applyNumberFormat="1" applyFont="1" applyFill="1" applyBorder="1" applyAlignment="1" applyProtection="1">
      <alignment horizontal="center" vertical="center"/>
    </xf>
    <xf numFmtId="0" fontId="40" fillId="6" borderId="96" xfId="46" applyNumberFormat="1" applyFont="1" applyFill="1" applyBorder="1" applyAlignment="1" applyProtection="1">
      <alignment horizontal="center" vertical="center" wrapText="1"/>
    </xf>
    <xf numFmtId="0" fontId="40" fillId="6" borderId="96" xfId="46" applyNumberFormat="1" applyFont="1" applyFill="1" applyBorder="1" applyAlignment="1" applyProtection="1">
      <alignment horizontal="center" vertical="center"/>
    </xf>
    <xf numFmtId="0" fontId="40" fillId="5" borderId="96" xfId="46" applyNumberFormat="1" applyFont="1" applyFill="1" applyBorder="1" applyAlignment="1" applyProtection="1">
      <alignment horizontal="center" vertical="center"/>
    </xf>
    <xf numFmtId="0" fontId="40" fillId="0" borderId="96" xfId="46" applyNumberFormat="1" applyFont="1" applyFill="1" applyBorder="1" applyAlignment="1" applyProtection="1">
      <alignment horizontal="center" vertical="center" wrapText="1"/>
    </xf>
    <xf numFmtId="0" fontId="40" fillId="3" borderId="96" xfId="46" applyNumberFormat="1" applyFont="1" applyFill="1" applyBorder="1" applyAlignment="1" applyProtection="1">
      <alignment horizontal="center" vertical="center" wrapText="1"/>
    </xf>
    <xf numFmtId="0" fontId="40" fillId="3" borderId="30" xfId="46" applyNumberFormat="1" applyFont="1" applyFill="1" applyBorder="1" applyAlignment="1" applyProtection="1">
      <alignment horizontal="center" vertical="center" wrapText="1"/>
    </xf>
    <xf numFmtId="0" fontId="40" fillId="3" borderId="140" xfId="46" applyNumberFormat="1" applyFont="1" applyFill="1" applyBorder="1" applyAlignment="1" applyProtection="1">
      <alignment horizontal="center" vertical="center" wrapText="1"/>
    </xf>
    <xf numFmtId="0" fontId="40" fillId="3" borderId="141" xfId="46" applyNumberFormat="1" applyFont="1" applyFill="1" applyBorder="1" applyAlignment="1" applyProtection="1">
      <alignment horizontal="center" vertical="center" wrapText="1"/>
    </xf>
  </cellXfs>
  <cellStyles count="621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10" xfId="191"/>
    <cellStyle name="Įprastas 5 11" xfId="341"/>
    <cellStyle name="Įprastas 5 12" xfId="34"/>
    <cellStyle name="Įprastas 5 2" xfId="14"/>
    <cellStyle name="Įprastas 5 2 10" xfId="342"/>
    <cellStyle name="Įprastas 5 2 11" xfId="35"/>
    <cellStyle name="Įprastas 5 2 2" xfId="15"/>
    <cellStyle name="Įprastas 5 2 2 2" xfId="25"/>
    <cellStyle name="Įprastas 5 2 2 2 2" xfId="57"/>
    <cellStyle name="Įprastas 5 2 2 2 2 2" xfId="88"/>
    <cellStyle name="Įprastas 5 2 2 2 2 2 2" xfId="138"/>
    <cellStyle name="Įprastas 5 2 2 2 2 2 2 2" xfId="288"/>
    <cellStyle name="Įprastas 5 2 2 2 2 2 2 3" xfId="436"/>
    <cellStyle name="Įprastas 5 2 2 2 2 2 2_8 priedas" xfId="491"/>
    <cellStyle name="Įprastas 5 2 2 2 2 2 3" xfId="188"/>
    <cellStyle name="Įprastas 5 2 2 2 2 2 3 2" xfId="338"/>
    <cellStyle name="Įprastas 5 2 2 2 2 2 3 3" xfId="486"/>
    <cellStyle name="Įprastas 5 2 2 2 2 2 3_8 priedas" xfId="492"/>
    <cellStyle name="Įprastas 5 2 2 2 2 2 4" xfId="238"/>
    <cellStyle name="Įprastas 5 2 2 2 2 2 5" xfId="387"/>
    <cellStyle name="Įprastas 5 2 2 2 2 2_8 priedas" xfId="490"/>
    <cellStyle name="Įprastas 5 2 2 2 2 3" xfId="114"/>
    <cellStyle name="Įprastas 5 2 2 2 2 3 2" xfId="264"/>
    <cellStyle name="Įprastas 5 2 2 2 2 3 3" xfId="412"/>
    <cellStyle name="Įprastas 5 2 2 2 2 3_8 priedas" xfId="493"/>
    <cellStyle name="Įprastas 5 2 2 2 2 4" xfId="164"/>
    <cellStyle name="Įprastas 5 2 2 2 2 4 2" xfId="314"/>
    <cellStyle name="Įprastas 5 2 2 2 2 4 3" xfId="462"/>
    <cellStyle name="Įprastas 5 2 2 2 2 4_8 priedas" xfId="494"/>
    <cellStyle name="Įprastas 5 2 2 2 2 5" xfId="214"/>
    <cellStyle name="Įprastas 5 2 2 2 2 6" xfId="363"/>
    <cellStyle name="Įprastas 5 2 2 2 2_8 priedas" xfId="489"/>
    <cellStyle name="Įprastas 5 2 2 2 3" xfId="76"/>
    <cellStyle name="Įprastas 5 2 2 2 3 2" xfId="126"/>
    <cellStyle name="Įprastas 5 2 2 2 3 2 2" xfId="276"/>
    <cellStyle name="Įprastas 5 2 2 2 3 2 3" xfId="424"/>
    <cellStyle name="Įprastas 5 2 2 2 3 2_8 priedas" xfId="496"/>
    <cellStyle name="Įprastas 5 2 2 2 3 3" xfId="176"/>
    <cellStyle name="Įprastas 5 2 2 2 3 3 2" xfId="326"/>
    <cellStyle name="Įprastas 5 2 2 2 3 3 3" xfId="474"/>
    <cellStyle name="Įprastas 5 2 2 2 3 3_8 priedas" xfId="497"/>
    <cellStyle name="Įprastas 5 2 2 2 3 4" xfId="226"/>
    <cellStyle name="Įprastas 5 2 2 2 3 5" xfId="375"/>
    <cellStyle name="Įprastas 5 2 2 2 3_8 priedas" xfId="495"/>
    <cellStyle name="Įprastas 5 2 2 2 4" xfId="102"/>
    <cellStyle name="Įprastas 5 2 2 2 4 2" xfId="252"/>
    <cellStyle name="Įprastas 5 2 2 2 4 3" xfId="400"/>
    <cellStyle name="Įprastas 5 2 2 2 4_8 priedas" xfId="498"/>
    <cellStyle name="Įprastas 5 2 2 2 5" xfId="152"/>
    <cellStyle name="Įprastas 5 2 2 2 5 2" xfId="302"/>
    <cellStyle name="Įprastas 5 2 2 2 5 3" xfId="450"/>
    <cellStyle name="Įprastas 5 2 2 2 5_8 priedas" xfId="499"/>
    <cellStyle name="Įprastas 5 2 2 2 6" xfId="202"/>
    <cellStyle name="Įprastas 5 2 2 2 7" xfId="351"/>
    <cellStyle name="Įprastas 5 2 2 2 8" xfId="43"/>
    <cellStyle name="Įprastas 5 2 2 2_8 priedas" xfId="61"/>
    <cellStyle name="Įprastas 5 2 2 3" xfId="50"/>
    <cellStyle name="Įprastas 5 2 2 3 2" xfId="81"/>
    <cellStyle name="Įprastas 5 2 2 3 2 2" xfId="131"/>
    <cellStyle name="Įprastas 5 2 2 3 2 2 2" xfId="281"/>
    <cellStyle name="Įprastas 5 2 2 3 2 2 3" xfId="429"/>
    <cellStyle name="Įprastas 5 2 2 3 2 2_8 priedas" xfId="502"/>
    <cellStyle name="Įprastas 5 2 2 3 2 3" xfId="181"/>
    <cellStyle name="Įprastas 5 2 2 3 2 3 2" xfId="331"/>
    <cellStyle name="Įprastas 5 2 2 3 2 3 3" xfId="479"/>
    <cellStyle name="Įprastas 5 2 2 3 2 3_8 priedas" xfId="503"/>
    <cellStyle name="Įprastas 5 2 2 3 2 4" xfId="231"/>
    <cellStyle name="Įprastas 5 2 2 3 2 5" xfId="380"/>
    <cellStyle name="Įprastas 5 2 2 3 2_8 priedas" xfId="501"/>
    <cellStyle name="Įprastas 5 2 2 3 3" xfId="107"/>
    <cellStyle name="Įprastas 5 2 2 3 3 2" xfId="257"/>
    <cellStyle name="Įprastas 5 2 2 3 3 3" xfId="405"/>
    <cellStyle name="Įprastas 5 2 2 3 3_8 priedas" xfId="504"/>
    <cellStyle name="Įprastas 5 2 2 3 4" xfId="157"/>
    <cellStyle name="Įprastas 5 2 2 3 4 2" xfId="307"/>
    <cellStyle name="Įprastas 5 2 2 3 4 3" xfId="455"/>
    <cellStyle name="Įprastas 5 2 2 3 4_8 priedas" xfId="505"/>
    <cellStyle name="Įprastas 5 2 2 3 5" xfId="207"/>
    <cellStyle name="Įprastas 5 2 2 3 6" xfId="356"/>
    <cellStyle name="Įprastas 5 2 2 3_8 priedas" xfId="500"/>
    <cellStyle name="Įprastas 5 2 2 4" xfId="69"/>
    <cellStyle name="Įprastas 5 2 2 4 2" xfId="119"/>
    <cellStyle name="Įprastas 5 2 2 4 2 2" xfId="269"/>
    <cellStyle name="Įprastas 5 2 2 4 2 3" xfId="417"/>
    <cellStyle name="Įprastas 5 2 2 4 2_8 priedas" xfId="507"/>
    <cellStyle name="Įprastas 5 2 2 4 3" xfId="169"/>
    <cellStyle name="Įprastas 5 2 2 4 3 2" xfId="319"/>
    <cellStyle name="Įprastas 5 2 2 4 3 3" xfId="467"/>
    <cellStyle name="Įprastas 5 2 2 4 3_8 priedas" xfId="508"/>
    <cellStyle name="Įprastas 5 2 2 4 4" xfId="219"/>
    <cellStyle name="Įprastas 5 2 2 4 5" xfId="368"/>
    <cellStyle name="Įprastas 5 2 2 4_8 priedas" xfId="506"/>
    <cellStyle name="Įprastas 5 2 2 5" xfId="93"/>
    <cellStyle name="Įprastas 5 2 2 5 2" xfId="243"/>
    <cellStyle name="Įprastas 5 2 2 5 3" xfId="392"/>
    <cellStyle name="Įprastas 5 2 2 5_8 priedas" xfId="509"/>
    <cellStyle name="Įprastas 5 2 2 6" xfId="143"/>
    <cellStyle name="Įprastas 5 2 2 6 2" xfId="293"/>
    <cellStyle name="Įprastas 5 2 2 6 3" xfId="441"/>
    <cellStyle name="Įprastas 5 2 2 6_8 priedas" xfId="510"/>
    <cellStyle name="Įprastas 5 2 2 7" xfId="193"/>
    <cellStyle name="Įprastas 5 2 2 8" xfId="343"/>
    <cellStyle name="Įprastas 5 2 2 9" xfId="36"/>
    <cellStyle name="Įprastas 5 2 2_8 priedas" xfId="28"/>
    <cellStyle name="Įprastas 5 2 3" xfId="16"/>
    <cellStyle name="Įprastas 5 2 3 2" xfId="27"/>
    <cellStyle name="Įprastas 5 2 3 2 2" xfId="59"/>
    <cellStyle name="Įprastas 5 2 3 2 2 2" xfId="90"/>
    <cellStyle name="Įprastas 5 2 3 2 2 2 2" xfId="140"/>
    <cellStyle name="Įprastas 5 2 3 2 2 2 2 2" xfId="290"/>
    <cellStyle name="Įprastas 5 2 3 2 2 2 2 3" xfId="438"/>
    <cellStyle name="Įprastas 5 2 3 2 2 2 2_8 priedas" xfId="513"/>
    <cellStyle name="Įprastas 5 2 3 2 2 2 3" xfId="190"/>
    <cellStyle name="Įprastas 5 2 3 2 2 2 3 2" xfId="340"/>
    <cellStyle name="Įprastas 5 2 3 2 2 2 3 3" xfId="488"/>
    <cellStyle name="Įprastas 5 2 3 2 2 2 3_8 priedas" xfId="514"/>
    <cellStyle name="Įprastas 5 2 3 2 2 2 4" xfId="240"/>
    <cellStyle name="Įprastas 5 2 3 2 2 2 5" xfId="389"/>
    <cellStyle name="Įprastas 5 2 3 2 2 2_8 priedas" xfId="512"/>
    <cellStyle name="Įprastas 5 2 3 2 2 3" xfId="116"/>
    <cellStyle name="Įprastas 5 2 3 2 2 3 2" xfId="266"/>
    <cellStyle name="Įprastas 5 2 3 2 2 3 3" xfId="414"/>
    <cellStyle name="Įprastas 5 2 3 2 2 3_8 priedas" xfId="515"/>
    <cellStyle name="Įprastas 5 2 3 2 2 4" xfId="166"/>
    <cellStyle name="Įprastas 5 2 3 2 2 4 2" xfId="316"/>
    <cellStyle name="Įprastas 5 2 3 2 2 4 3" xfId="464"/>
    <cellStyle name="Įprastas 5 2 3 2 2 4_8 priedas" xfId="516"/>
    <cellStyle name="Įprastas 5 2 3 2 2 5" xfId="216"/>
    <cellStyle name="Įprastas 5 2 3 2 2 6" xfId="365"/>
    <cellStyle name="Įprastas 5 2 3 2 2_8 priedas" xfId="511"/>
    <cellStyle name="Įprastas 5 2 3 2 3" xfId="78"/>
    <cellStyle name="Įprastas 5 2 3 2 3 2" xfId="128"/>
    <cellStyle name="Įprastas 5 2 3 2 3 2 2" xfId="278"/>
    <cellStyle name="Įprastas 5 2 3 2 3 2 3" xfId="426"/>
    <cellStyle name="Įprastas 5 2 3 2 3 2_8 priedas" xfId="518"/>
    <cellStyle name="Įprastas 5 2 3 2 3 3" xfId="178"/>
    <cellStyle name="Įprastas 5 2 3 2 3 3 2" xfId="328"/>
    <cellStyle name="Įprastas 5 2 3 2 3 3 3" xfId="476"/>
    <cellStyle name="Įprastas 5 2 3 2 3 3_8 priedas" xfId="519"/>
    <cellStyle name="Įprastas 5 2 3 2 3 4" xfId="228"/>
    <cellStyle name="Įprastas 5 2 3 2 3 5" xfId="377"/>
    <cellStyle name="Įprastas 5 2 3 2 3_8 priedas" xfId="517"/>
    <cellStyle name="Įprastas 5 2 3 2 4" xfId="104"/>
    <cellStyle name="Įprastas 5 2 3 2 4 2" xfId="254"/>
    <cellStyle name="Įprastas 5 2 3 2 4 3" xfId="402"/>
    <cellStyle name="Įprastas 5 2 3 2 4_8 priedas" xfId="520"/>
    <cellStyle name="Įprastas 5 2 3 2 5" xfId="154"/>
    <cellStyle name="Įprastas 5 2 3 2 5 2" xfId="304"/>
    <cellStyle name="Įprastas 5 2 3 2 5 3" xfId="452"/>
    <cellStyle name="Įprastas 5 2 3 2 5_8 priedas" xfId="521"/>
    <cellStyle name="Įprastas 5 2 3 2 6" xfId="204"/>
    <cellStyle name="Įprastas 5 2 3 2 7" xfId="353"/>
    <cellStyle name="Įprastas 5 2 3 2 8" xfId="45"/>
    <cellStyle name="Įprastas 5 2 3 2_8 priedas" xfId="62"/>
    <cellStyle name="Įprastas 5 2 3 3" xfId="51"/>
    <cellStyle name="Įprastas 5 2 3 3 2" xfId="82"/>
    <cellStyle name="Įprastas 5 2 3 3 2 2" xfId="132"/>
    <cellStyle name="Įprastas 5 2 3 3 2 2 2" xfId="282"/>
    <cellStyle name="Įprastas 5 2 3 3 2 2 3" xfId="430"/>
    <cellStyle name="Įprastas 5 2 3 3 2 2_8 priedas" xfId="524"/>
    <cellStyle name="Įprastas 5 2 3 3 2 3" xfId="182"/>
    <cellStyle name="Įprastas 5 2 3 3 2 3 2" xfId="332"/>
    <cellStyle name="Įprastas 5 2 3 3 2 3 3" xfId="480"/>
    <cellStyle name="Įprastas 5 2 3 3 2 3_8 priedas" xfId="525"/>
    <cellStyle name="Įprastas 5 2 3 3 2 4" xfId="232"/>
    <cellStyle name="Įprastas 5 2 3 3 2 5" xfId="381"/>
    <cellStyle name="Įprastas 5 2 3 3 2_8 priedas" xfId="523"/>
    <cellStyle name="Įprastas 5 2 3 3 3" xfId="108"/>
    <cellStyle name="Įprastas 5 2 3 3 3 2" xfId="258"/>
    <cellStyle name="Įprastas 5 2 3 3 3 3" xfId="406"/>
    <cellStyle name="Įprastas 5 2 3 3 3_8 priedas" xfId="526"/>
    <cellStyle name="Įprastas 5 2 3 3 4" xfId="158"/>
    <cellStyle name="Įprastas 5 2 3 3 4 2" xfId="308"/>
    <cellStyle name="Įprastas 5 2 3 3 4 3" xfId="456"/>
    <cellStyle name="Įprastas 5 2 3 3 4_8 priedas" xfId="527"/>
    <cellStyle name="Įprastas 5 2 3 3 5" xfId="208"/>
    <cellStyle name="Įprastas 5 2 3 3 6" xfId="357"/>
    <cellStyle name="Įprastas 5 2 3 3_8 priedas" xfId="522"/>
    <cellStyle name="Įprastas 5 2 3 4" xfId="70"/>
    <cellStyle name="Įprastas 5 2 3 4 2" xfId="120"/>
    <cellStyle name="Įprastas 5 2 3 4 2 2" xfId="270"/>
    <cellStyle name="Įprastas 5 2 3 4 2 3" xfId="418"/>
    <cellStyle name="Įprastas 5 2 3 4 2_8 priedas" xfId="529"/>
    <cellStyle name="Įprastas 5 2 3 4 3" xfId="170"/>
    <cellStyle name="Įprastas 5 2 3 4 3 2" xfId="320"/>
    <cellStyle name="Įprastas 5 2 3 4 3 3" xfId="468"/>
    <cellStyle name="Įprastas 5 2 3 4 3_8 priedas" xfId="530"/>
    <cellStyle name="Įprastas 5 2 3 4 4" xfId="220"/>
    <cellStyle name="Įprastas 5 2 3 4 5" xfId="369"/>
    <cellStyle name="Įprastas 5 2 3 4_8 priedas" xfId="528"/>
    <cellStyle name="Įprastas 5 2 3 5" xfId="94"/>
    <cellStyle name="Įprastas 5 2 3 5 2" xfId="244"/>
    <cellStyle name="Įprastas 5 2 3 5 3" xfId="393"/>
    <cellStyle name="Įprastas 5 2 3 5_8 priedas" xfId="531"/>
    <cellStyle name="Įprastas 5 2 3 6" xfId="144"/>
    <cellStyle name="Įprastas 5 2 3 6 2" xfId="294"/>
    <cellStyle name="Įprastas 5 2 3 6 3" xfId="442"/>
    <cellStyle name="Įprastas 5 2 3 6_8 priedas" xfId="532"/>
    <cellStyle name="Įprastas 5 2 3 7" xfId="194"/>
    <cellStyle name="Įprastas 5 2 3 8" xfId="344"/>
    <cellStyle name="Įprastas 5 2 3 9" xfId="37"/>
    <cellStyle name="Įprastas 5 2 3_8 priedas" xfId="29"/>
    <cellStyle name="Įprastas 5 2 4" xfId="23"/>
    <cellStyle name="Įprastas 5 2 4 2" xfId="55"/>
    <cellStyle name="Įprastas 5 2 4 2 2" xfId="86"/>
    <cellStyle name="Įprastas 5 2 4 2 2 2" xfId="136"/>
    <cellStyle name="Įprastas 5 2 4 2 2 2 2" xfId="286"/>
    <cellStyle name="Įprastas 5 2 4 2 2 2 3" xfId="434"/>
    <cellStyle name="Įprastas 5 2 4 2 2 2_8 priedas" xfId="535"/>
    <cellStyle name="Įprastas 5 2 4 2 2 3" xfId="186"/>
    <cellStyle name="Įprastas 5 2 4 2 2 3 2" xfId="336"/>
    <cellStyle name="Įprastas 5 2 4 2 2 3 3" xfId="484"/>
    <cellStyle name="Įprastas 5 2 4 2 2 3_8 priedas" xfId="536"/>
    <cellStyle name="Įprastas 5 2 4 2 2 4" xfId="236"/>
    <cellStyle name="Įprastas 5 2 4 2 2 5" xfId="385"/>
    <cellStyle name="Įprastas 5 2 4 2 2_8 priedas" xfId="534"/>
    <cellStyle name="Įprastas 5 2 4 2 3" xfId="112"/>
    <cellStyle name="Įprastas 5 2 4 2 3 2" xfId="262"/>
    <cellStyle name="Įprastas 5 2 4 2 3 3" xfId="410"/>
    <cellStyle name="Įprastas 5 2 4 2 3_8 priedas" xfId="537"/>
    <cellStyle name="Įprastas 5 2 4 2 4" xfId="162"/>
    <cellStyle name="Įprastas 5 2 4 2 4 2" xfId="312"/>
    <cellStyle name="Įprastas 5 2 4 2 4 3" xfId="460"/>
    <cellStyle name="Įprastas 5 2 4 2 4_8 priedas" xfId="538"/>
    <cellStyle name="Įprastas 5 2 4 2 5" xfId="212"/>
    <cellStyle name="Įprastas 5 2 4 2 6" xfId="361"/>
    <cellStyle name="Įprastas 5 2 4 2_8 priedas" xfId="533"/>
    <cellStyle name="Įprastas 5 2 4 3" xfId="74"/>
    <cellStyle name="Įprastas 5 2 4 3 2" xfId="124"/>
    <cellStyle name="Įprastas 5 2 4 3 2 2" xfId="274"/>
    <cellStyle name="Įprastas 5 2 4 3 2 3" xfId="422"/>
    <cellStyle name="Įprastas 5 2 4 3 2_8 priedas" xfId="540"/>
    <cellStyle name="Įprastas 5 2 4 3 3" xfId="174"/>
    <cellStyle name="Įprastas 5 2 4 3 3 2" xfId="324"/>
    <cellStyle name="Įprastas 5 2 4 3 3 3" xfId="472"/>
    <cellStyle name="Įprastas 5 2 4 3 3_8 priedas" xfId="541"/>
    <cellStyle name="Įprastas 5 2 4 3 4" xfId="224"/>
    <cellStyle name="Įprastas 5 2 4 3 5" xfId="373"/>
    <cellStyle name="Įprastas 5 2 4 3_8 priedas" xfId="539"/>
    <cellStyle name="Įprastas 5 2 4 4" xfId="100"/>
    <cellStyle name="Įprastas 5 2 4 4 2" xfId="250"/>
    <cellStyle name="Įprastas 5 2 4 4 3" xfId="398"/>
    <cellStyle name="Įprastas 5 2 4 4_8 priedas" xfId="542"/>
    <cellStyle name="Įprastas 5 2 4 5" xfId="150"/>
    <cellStyle name="Įprastas 5 2 4 5 2" xfId="300"/>
    <cellStyle name="Įprastas 5 2 4 5 3" xfId="448"/>
    <cellStyle name="Įprastas 5 2 4 5_8 priedas" xfId="543"/>
    <cellStyle name="Įprastas 5 2 4 6" xfId="200"/>
    <cellStyle name="Įprastas 5 2 4 7" xfId="349"/>
    <cellStyle name="Įprastas 5 2 4 8" xfId="41"/>
    <cellStyle name="Įprastas 5 2 4_8 priedas" xfId="63"/>
    <cellStyle name="Įprastas 5 2 5" xfId="49"/>
    <cellStyle name="Įprastas 5 2 5 2" xfId="80"/>
    <cellStyle name="Įprastas 5 2 5 2 2" xfId="130"/>
    <cellStyle name="Įprastas 5 2 5 2 2 2" xfId="280"/>
    <cellStyle name="Įprastas 5 2 5 2 2 3" xfId="428"/>
    <cellStyle name="Įprastas 5 2 5 2 2_8 priedas" xfId="546"/>
    <cellStyle name="Įprastas 5 2 5 2 3" xfId="180"/>
    <cellStyle name="Įprastas 5 2 5 2 3 2" xfId="330"/>
    <cellStyle name="Įprastas 5 2 5 2 3 3" xfId="478"/>
    <cellStyle name="Įprastas 5 2 5 2 3_8 priedas" xfId="547"/>
    <cellStyle name="Įprastas 5 2 5 2 4" xfId="230"/>
    <cellStyle name="Įprastas 5 2 5 2 5" xfId="379"/>
    <cellStyle name="Įprastas 5 2 5 2_8 priedas" xfId="545"/>
    <cellStyle name="Įprastas 5 2 5 3" xfId="106"/>
    <cellStyle name="Įprastas 5 2 5 3 2" xfId="256"/>
    <cellStyle name="Įprastas 5 2 5 3 3" xfId="404"/>
    <cellStyle name="Įprastas 5 2 5 3_8 priedas" xfId="548"/>
    <cellStyle name="Įprastas 5 2 5 4" xfId="156"/>
    <cellStyle name="Įprastas 5 2 5 4 2" xfId="306"/>
    <cellStyle name="Įprastas 5 2 5 4 3" xfId="454"/>
    <cellStyle name="Įprastas 5 2 5 4_8 priedas" xfId="549"/>
    <cellStyle name="Įprastas 5 2 5 5" xfId="206"/>
    <cellStyle name="Įprastas 5 2 5 6" xfId="355"/>
    <cellStyle name="Įprastas 5 2 5_8 priedas" xfId="544"/>
    <cellStyle name="Įprastas 5 2 6" xfId="68"/>
    <cellStyle name="Įprastas 5 2 6 2" xfId="118"/>
    <cellStyle name="Įprastas 5 2 6 2 2" xfId="268"/>
    <cellStyle name="Įprastas 5 2 6 2 3" xfId="416"/>
    <cellStyle name="Įprastas 5 2 6 2_8 priedas" xfId="551"/>
    <cellStyle name="Įprastas 5 2 6 3" xfId="168"/>
    <cellStyle name="Įprastas 5 2 6 3 2" xfId="318"/>
    <cellStyle name="Įprastas 5 2 6 3 3" xfId="466"/>
    <cellStyle name="Įprastas 5 2 6 3_8 priedas" xfId="552"/>
    <cellStyle name="Įprastas 5 2 6 4" xfId="218"/>
    <cellStyle name="Įprastas 5 2 6 5" xfId="367"/>
    <cellStyle name="Įprastas 5 2 6_8 priedas" xfId="550"/>
    <cellStyle name="Įprastas 5 2 7" xfId="92"/>
    <cellStyle name="Įprastas 5 2 7 2" xfId="242"/>
    <cellStyle name="Įprastas 5 2 7 3" xfId="391"/>
    <cellStyle name="Įprastas 5 2 7_8 priedas" xfId="553"/>
    <cellStyle name="Įprastas 5 2 8" xfId="142"/>
    <cellStyle name="Įprastas 5 2 8 2" xfId="292"/>
    <cellStyle name="Įprastas 5 2 8 3" xfId="440"/>
    <cellStyle name="Įprastas 5 2 8_8 priedas" xfId="554"/>
    <cellStyle name="Įprastas 5 2 9" xfId="192"/>
    <cellStyle name="Įprastas 5 2_8 priedas" xfId="21"/>
    <cellStyle name="Įprastas 5 3" xfId="17"/>
    <cellStyle name="Įprastas 5 3 2" xfId="24"/>
    <cellStyle name="Įprastas 5 3 2 2" xfId="56"/>
    <cellStyle name="Įprastas 5 3 2 2 2" xfId="87"/>
    <cellStyle name="Įprastas 5 3 2 2 2 2" xfId="137"/>
    <cellStyle name="Įprastas 5 3 2 2 2 2 2" xfId="287"/>
    <cellStyle name="Įprastas 5 3 2 2 2 2 3" xfId="435"/>
    <cellStyle name="Įprastas 5 3 2 2 2 2_8 priedas" xfId="557"/>
    <cellStyle name="Įprastas 5 3 2 2 2 3" xfId="187"/>
    <cellStyle name="Įprastas 5 3 2 2 2 3 2" xfId="337"/>
    <cellStyle name="Įprastas 5 3 2 2 2 3 3" xfId="485"/>
    <cellStyle name="Įprastas 5 3 2 2 2 3_8 priedas" xfId="558"/>
    <cellStyle name="Įprastas 5 3 2 2 2 4" xfId="237"/>
    <cellStyle name="Įprastas 5 3 2 2 2 5" xfId="386"/>
    <cellStyle name="Įprastas 5 3 2 2 2_8 priedas" xfId="556"/>
    <cellStyle name="Įprastas 5 3 2 2 3" xfId="113"/>
    <cellStyle name="Įprastas 5 3 2 2 3 2" xfId="263"/>
    <cellStyle name="Įprastas 5 3 2 2 3 3" xfId="411"/>
    <cellStyle name="Įprastas 5 3 2 2 3_8 priedas" xfId="559"/>
    <cellStyle name="Įprastas 5 3 2 2 4" xfId="163"/>
    <cellStyle name="Įprastas 5 3 2 2 4 2" xfId="313"/>
    <cellStyle name="Įprastas 5 3 2 2 4 3" xfId="461"/>
    <cellStyle name="Įprastas 5 3 2 2 4_8 priedas" xfId="560"/>
    <cellStyle name="Įprastas 5 3 2 2 5" xfId="213"/>
    <cellStyle name="Įprastas 5 3 2 2 6" xfId="362"/>
    <cellStyle name="Įprastas 5 3 2 2_8 priedas" xfId="555"/>
    <cellStyle name="Įprastas 5 3 2 3" xfId="75"/>
    <cellStyle name="Įprastas 5 3 2 3 2" xfId="125"/>
    <cellStyle name="Įprastas 5 3 2 3 2 2" xfId="275"/>
    <cellStyle name="Įprastas 5 3 2 3 2 3" xfId="423"/>
    <cellStyle name="Įprastas 5 3 2 3 2_8 priedas" xfId="562"/>
    <cellStyle name="Įprastas 5 3 2 3 3" xfId="175"/>
    <cellStyle name="Įprastas 5 3 2 3 3 2" xfId="325"/>
    <cellStyle name="Įprastas 5 3 2 3 3 3" xfId="473"/>
    <cellStyle name="Įprastas 5 3 2 3 3_8 priedas" xfId="563"/>
    <cellStyle name="Įprastas 5 3 2 3 4" xfId="225"/>
    <cellStyle name="Įprastas 5 3 2 3 5" xfId="374"/>
    <cellStyle name="Įprastas 5 3 2 3_8 priedas" xfId="561"/>
    <cellStyle name="Įprastas 5 3 2 4" xfId="101"/>
    <cellStyle name="Įprastas 5 3 2 4 2" xfId="251"/>
    <cellStyle name="Įprastas 5 3 2 4 3" xfId="399"/>
    <cellStyle name="Įprastas 5 3 2 4_8 priedas" xfId="564"/>
    <cellStyle name="Įprastas 5 3 2 5" xfId="151"/>
    <cellStyle name="Įprastas 5 3 2 5 2" xfId="301"/>
    <cellStyle name="Įprastas 5 3 2 5 3" xfId="449"/>
    <cellStyle name="Įprastas 5 3 2 5_8 priedas" xfId="565"/>
    <cellStyle name="Įprastas 5 3 2 6" xfId="201"/>
    <cellStyle name="Įprastas 5 3 2 7" xfId="350"/>
    <cellStyle name="Įprastas 5 3 2 8" xfId="42"/>
    <cellStyle name="Įprastas 5 3 2_8 priedas" xfId="64"/>
    <cellStyle name="Įprastas 5 3 3" xfId="52"/>
    <cellStyle name="Įprastas 5 3 3 2" xfId="83"/>
    <cellStyle name="Įprastas 5 3 3 2 2" xfId="133"/>
    <cellStyle name="Įprastas 5 3 3 2 2 2" xfId="283"/>
    <cellStyle name="Įprastas 5 3 3 2 2 3" xfId="431"/>
    <cellStyle name="Įprastas 5 3 3 2 2_8 priedas" xfId="568"/>
    <cellStyle name="Įprastas 5 3 3 2 3" xfId="183"/>
    <cellStyle name="Įprastas 5 3 3 2 3 2" xfId="333"/>
    <cellStyle name="Įprastas 5 3 3 2 3 3" xfId="481"/>
    <cellStyle name="Įprastas 5 3 3 2 3_8 priedas" xfId="569"/>
    <cellStyle name="Įprastas 5 3 3 2 4" xfId="233"/>
    <cellStyle name="Įprastas 5 3 3 2 5" xfId="382"/>
    <cellStyle name="Įprastas 5 3 3 2_8 priedas" xfId="567"/>
    <cellStyle name="Įprastas 5 3 3 3" xfId="109"/>
    <cellStyle name="Įprastas 5 3 3 3 2" xfId="259"/>
    <cellStyle name="Įprastas 5 3 3 3 3" xfId="407"/>
    <cellStyle name="Įprastas 5 3 3 3_8 priedas" xfId="570"/>
    <cellStyle name="Įprastas 5 3 3 4" xfId="159"/>
    <cellStyle name="Įprastas 5 3 3 4 2" xfId="309"/>
    <cellStyle name="Įprastas 5 3 3 4 3" xfId="457"/>
    <cellStyle name="Įprastas 5 3 3 4_8 priedas" xfId="571"/>
    <cellStyle name="Įprastas 5 3 3 5" xfId="209"/>
    <cellStyle name="Įprastas 5 3 3 6" xfId="358"/>
    <cellStyle name="Įprastas 5 3 3_8 priedas" xfId="566"/>
    <cellStyle name="Įprastas 5 3 4" xfId="71"/>
    <cellStyle name="Įprastas 5 3 4 2" xfId="121"/>
    <cellStyle name="Įprastas 5 3 4 2 2" xfId="271"/>
    <cellStyle name="Įprastas 5 3 4 2 3" xfId="419"/>
    <cellStyle name="Įprastas 5 3 4 2_8 priedas" xfId="573"/>
    <cellStyle name="Įprastas 5 3 4 3" xfId="171"/>
    <cellStyle name="Įprastas 5 3 4 3 2" xfId="321"/>
    <cellStyle name="Įprastas 5 3 4 3 3" xfId="469"/>
    <cellStyle name="Įprastas 5 3 4 3_8 priedas" xfId="574"/>
    <cellStyle name="Įprastas 5 3 4 4" xfId="221"/>
    <cellStyle name="Įprastas 5 3 4 5" xfId="370"/>
    <cellStyle name="Įprastas 5 3 4_8 priedas" xfId="572"/>
    <cellStyle name="Įprastas 5 3 5" xfId="95"/>
    <cellStyle name="Įprastas 5 3 5 2" xfId="245"/>
    <cellStyle name="Įprastas 5 3 5 3" xfId="394"/>
    <cellStyle name="Įprastas 5 3 5_8 priedas" xfId="575"/>
    <cellStyle name="Įprastas 5 3 6" xfId="145"/>
    <cellStyle name="Įprastas 5 3 6 2" xfId="295"/>
    <cellStyle name="Įprastas 5 3 6 3" xfId="443"/>
    <cellStyle name="Įprastas 5 3 6_8 priedas" xfId="576"/>
    <cellStyle name="Įprastas 5 3 7" xfId="195"/>
    <cellStyle name="Įprastas 5 3 8" xfId="345"/>
    <cellStyle name="Įprastas 5 3 9" xfId="38"/>
    <cellStyle name="Įprastas 5 3_8 priedas" xfId="30"/>
    <cellStyle name="Įprastas 5 4" xfId="18"/>
    <cellStyle name="Įprastas 5 4 2" xfId="26"/>
    <cellStyle name="Įprastas 5 4 2 2" xfId="58"/>
    <cellStyle name="Įprastas 5 4 2 2 2" xfId="89"/>
    <cellStyle name="Įprastas 5 4 2 2 2 2" xfId="139"/>
    <cellStyle name="Įprastas 5 4 2 2 2 2 2" xfId="289"/>
    <cellStyle name="Įprastas 5 4 2 2 2 2 3" xfId="437"/>
    <cellStyle name="Įprastas 5 4 2 2 2 2_8 priedas" xfId="579"/>
    <cellStyle name="Įprastas 5 4 2 2 2 3" xfId="189"/>
    <cellStyle name="Įprastas 5 4 2 2 2 3 2" xfId="339"/>
    <cellStyle name="Įprastas 5 4 2 2 2 3 3" xfId="487"/>
    <cellStyle name="Įprastas 5 4 2 2 2 3_8 priedas" xfId="580"/>
    <cellStyle name="Įprastas 5 4 2 2 2 4" xfId="239"/>
    <cellStyle name="Įprastas 5 4 2 2 2 5" xfId="388"/>
    <cellStyle name="Įprastas 5 4 2 2 2_8 priedas" xfId="578"/>
    <cellStyle name="Įprastas 5 4 2 2 3" xfId="115"/>
    <cellStyle name="Įprastas 5 4 2 2 3 2" xfId="265"/>
    <cellStyle name="Įprastas 5 4 2 2 3 3" xfId="413"/>
    <cellStyle name="Įprastas 5 4 2 2 3_8 priedas" xfId="581"/>
    <cellStyle name="Įprastas 5 4 2 2 4" xfId="165"/>
    <cellStyle name="Įprastas 5 4 2 2 4 2" xfId="315"/>
    <cellStyle name="Įprastas 5 4 2 2 4 3" xfId="463"/>
    <cellStyle name="Įprastas 5 4 2 2 4_8 priedas" xfId="582"/>
    <cellStyle name="Įprastas 5 4 2 2 5" xfId="215"/>
    <cellStyle name="Įprastas 5 4 2 2 6" xfId="364"/>
    <cellStyle name="Įprastas 5 4 2 2_8 priedas" xfId="577"/>
    <cellStyle name="Įprastas 5 4 2 3" xfId="77"/>
    <cellStyle name="Įprastas 5 4 2 3 2" xfId="127"/>
    <cellStyle name="Įprastas 5 4 2 3 2 2" xfId="277"/>
    <cellStyle name="Įprastas 5 4 2 3 2 3" xfId="425"/>
    <cellStyle name="Įprastas 5 4 2 3 2_8 priedas" xfId="584"/>
    <cellStyle name="Įprastas 5 4 2 3 3" xfId="177"/>
    <cellStyle name="Įprastas 5 4 2 3 3 2" xfId="327"/>
    <cellStyle name="Įprastas 5 4 2 3 3 3" xfId="475"/>
    <cellStyle name="Įprastas 5 4 2 3 3_8 priedas" xfId="585"/>
    <cellStyle name="Įprastas 5 4 2 3 4" xfId="227"/>
    <cellStyle name="Įprastas 5 4 2 3 5" xfId="376"/>
    <cellStyle name="Įprastas 5 4 2 3_8 priedas" xfId="583"/>
    <cellStyle name="Įprastas 5 4 2 4" xfId="103"/>
    <cellStyle name="Įprastas 5 4 2 4 2" xfId="253"/>
    <cellStyle name="Įprastas 5 4 2 4 3" xfId="401"/>
    <cellStyle name="Įprastas 5 4 2 4_8 priedas" xfId="586"/>
    <cellStyle name="Įprastas 5 4 2 5" xfId="153"/>
    <cellStyle name="Įprastas 5 4 2 5 2" xfId="303"/>
    <cellStyle name="Įprastas 5 4 2 5 3" xfId="451"/>
    <cellStyle name="Įprastas 5 4 2 5_8 priedas" xfId="587"/>
    <cellStyle name="Įprastas 5 4 2 6" xfId="203"/>
    <cellStyle name="Įprastas 5 4 2 7" xfId="352"/>
    <cellStyle name="Įprastas 5 4 2 8" xfId="44"/>
    <cellStyle name="Įprastas 5 4 2_8 priedas" xfId="65"/>
    <cellStyle name="Įprastas 5 4 3" xfId="53"/>
    <cellStyle name="Įprastas 5 4 3 2" xfId="84"/>
    <cellStyle name="Įprastas 5 4 3 2 2" xfId="134"/>
    <cellStyle name="Įprastas 5 4 3 2 2 2" xfId="284"/>
    <cellStyle name="Įprastas 5 4 3 2 2 3" xfId="432"/>
    <cellStyle name="Įprastas 5 4 3 2 2_8 priedas" xfId="590"/>
    <cellStyle name="Įprastas 5 4 3 2 3" xfId="184"/>
    <cellStyle name="Įprastas 5 4 3 2 3 2" xfId="334"/>
    <cellStyle name="Įprastas 5 4 3 2 3 3" xfId="482"/>
    <cellStyle name="Įprastas 5 4 3 2 3_8 priedas" xfId="591"/>
    <cellStyle name="Įprastas 5 4 3 2 4" xfId="234"/>
    <cellStyle name="Įprastas 5 4 3 2 5" xfId="383"/>
    <cellStyle name="Įprastas 5 4 3 2_8 priedas" xfId="589"/>
    <cellStyle name="Įprastas 5 4 3 3" xfId="110"/>
    <cellStyle name="Įprastas 5 4 3 3 2" xfId="260"/>
    <cellStyle name="Įprastas 5 4 3 3 3" xfId="408"/>
    <cellStyle name="Įprastas 5 4 3 3_8 priedas" xfId="592"/>
    <cellStyle name="Įprastas 5 4 3 4" xfId="160"/>
    <cellStyle name="Įprastas 5 4 3 4 2" xfId="310"/>
    <cellStyle name="Įprastas 5 4 3 4 3" xfId="458"/>
    <cellStyle name="Įprastas 5 4 3 4_8 priedas" xfId="593"/>
    <cellStyle name="Įprastas 5 4 3 5" xfId="210"/>
    <cellStyle name="Įprastas 5 4 3 6" xfId="359"/>
    <cellStyle name="Įprastas 5 4 3_8 priedas" xfId="588"/>
    <cellStyle name="Įprastas 5 4 4" xfId="72"/>
    <cellStyle name="Įprastas 5 4 4 2" xfId="122"/>
    <cellStyle name="Įprastas 5 4 4 2 2" xfId="272"/>
    <cellStyle name="Įprastas 5 4 4 2 3" xfId="420"/>
    <cellStyle name="Įprastas 5 4 4 2_8 priedas" xfId="595"/>
    <cellStyle name="Įprastas 5 4 4 3" xfId="172"/>
    <cellStyle name="Įprastas 5 4 4 3 2" xfId="322"/>
    <cellStyle name="Įprastas 5 4 4 3 3" xfId="470"/>
    <cellStyle name="Įprastas 5 4 4 3_8 priedas" xfId="596"/>
    <cellStyle name="Įprastas 5 4 4 4" xfId="222"/>
    <cellStyle name="Įprastas 5 4 4 5" xfId="371"/>
    <cellStyle name="Įprastas 5 4 4_8 priedas" xfId="594"/>
    <cellStyle name="Įprastas 5 4 5" xfId="96"/>
    <cellStyle name="Įprastas 5 4 5 2" xfId="246"/>
    <cellStyle name="Įprastas 5 4 5 3" xfId="395"/>
    <cellStyle name="Įprastas 5 4 5_8 priedas" xfId="597"/>
    <cellStyle name="Įprastas 5 4 6" xfId="146"/>
    <cellStyle name="Įprastas 5 4 6 2" xfId="296"/>
    <cellStyle name="Įprastas 5 4 6 3" xfId="444"/>
    <cellStyle name="Įprastas 5 4 6_8 priedas" xfId="598"/>
    <cellStyle name="Įprastas 5 4 7" xfId="196"/>
    <cellStyle name="Įprastas 5 4 8" xfId="346"/>
    <cellStyle name="Įprastas 5 4 9" xfId="39"/>
    <cellStyle name="Įprastas 5 4_8 priedas" xfId="31"/>
    <cellStyle name="Įprastas 5 5" xfId="22"/>
    <cellStyle name="Įprastas 5 5 2" xfId="54"/>
    <cellStyle name="Įprastas 5 5 2 2" xfId="85"/>
    <cellStyle name="Įprastas 5 5 2 2 2" xfId="135"/>
    <cellStyle name="Įprastas 5 5 2 2 2 2" xfId="285"/>
    <cellStyle name="Įprastas 5 5 2 2 2 3" xfId="433"/>
    <cellStyle name="Įprastas 5 5 2 2 2_8 priedas" xfId="601"/>
    <cellStyle name="Įprastas 5 5 2 2 3" xfId="185"/>
    <cellStyle name="Įprastas 5 5 2 2 3 2" xfId="335"/>
    <cellStyle name="Įprastas 5 5 2 2 3 3" xfId="483"/>
    <cellStyle name="Įprastas 5 5 2 2 3_8 priedas" xfId="602"/>
    <cellStyle name="Įprastas 5 5 2 2 4" xfId="235"/>
    <cellStyle name="Įprastas 5 5 2 2 5" xfId="384"/>
    <cellStyle name="Įprastas 5 5 2 2_8 priedas" xfId="600"/>
    <cellStyle name="Įprastas 5 5 2 3" xfId="111"/>
    <cellStyle name="Įprastas 5 5 2 3 2" xfId="261"/>
    <cellStyle name="Įprastas 5 5 2 3 3" xfId="409"/>
    <cellStyle name="Įprastas 5 5 2 3_8 priedas" xfId="603"/>
    <cellStyle name="Įprastas 5 5 2 4" xfId="161"/>
    <cellStyle name="Įprastas 5 5 2 4 2" xfId="311"/>
    <cellStyle name="Įprastas 5 5 2 4 3" xfId="459"/>
    <cellStyle name="Įprastas 5 5 2 4_8 priedas" xfId="604"/>
    <cellStyle name="Įprastas 5 5 2 5" xfId="211"/>
    <cellStyle name="Įprastas 5 5 2 6" xfId="360"/>
    <cellStyle name="Įprastas 5 5 2_8 priedas" xfId="599"/>
    <cellStyle name="Įprastas 5 5 3" xfId="73"/>
    <cellStyle name="Įprastas 5 5 3 2" xfId="123"/>
    <cellStyle name="Įprastas 5 5 3 2 2" xfId="273"/>
    <cellStyle name="Įprastas 5 5 3 2 3" xfId="421"/>
    <cellStyle name="Įprastas 5 5 3 2_8 priedas" xfId="606"/>
    <cellStyle name="Įprastas 5 5 3 3" xfId="173"/>
    <cellStyle name="Įprastas 5 5 3 3 2" xfId="323"/>
    <cellStyle name="Įprastas 5 5 3 3 3" xfId="471"/>
    <cellStyle name="Įprastas 5 5 3 3_8 priedas" xfId="607"/>
    <cellStyle name="Įprastas 5 5 3 4" xfId="223"/>
    <cellStyle name="Įprastas 5 5 3 5" xfId="372"/>
    <cellStyle name="Įprastas 5 5 3_8 priedas" xfId="605"/>
    <cellStyle name="Įprastas 5 5 4" xfId="99"/>
    <cellStyle name="Įprastas 5 5 4 2" xfId="249"/>
    <cellStyle name="Įprastas 5 5 4 3" xfId="397"/>
    <cellStyle name="Įprastas 5 5 4_8 priedas" xfId="608"/>
    <cellStyle name="Įprastas 5 5 5" xfId="149"/>
    <cellStyle name="Įprastas 5 5 5 2" xfId="299"/>
    <cellStyle name="Įprastas 5 5 5 3" xfId="447"/>
    <cellStyle name="Įprastas 5 5 5_8 priedas" xfId="609"/>
    <cellStyle name="Įprastas 5 5 6" xfId="199"/>
    <cellStyle name="Įprastas 5 5 7" xfId="348"/>
    <cellStyle name="Įprastas 5 5 8" xfId="40"/>
    <cellStyle name="Įprastas 5 5_8 priedas" xfId="66"/>
    <cellStyle name="Įprastas 5 6" xfId="48"/>
    <cellStyle name="Įprastas 5 6 2" xfId="79"/>
    <cellStyle name="Įprastas 5 6 2 2" xfId="129"/>
    <cellStyle name="Įprastas 5 6 2 2 2" xfId="279"/>
    <cellStyle name="Įprastas 5 6 2 2 3" xfId="427"/>
    <cellStyle name="Įprastas 5 6 2 2_8 priedas" xfId="612"/>
    <cellStyle name="Įprastas 5 6 2 3" xfId="179"/>
    <cellStyle name="Įprastas 5 6 2 3 2" xfId="329"/>
    <cellStyle name="Įprastas 5 6 2 3 3" xfId="477"/>
    <cellStyle name="Įprastas 5 6 2 3_8 priedas" xfId="613"/>
    <cellStyle name="Įprastas 5 6 2 4" xfId="229"/>
    <cellStyle name="Įprastas 5 6 2 5" xfId="378"/>
    <cellStyle name="Įprastas 5 6 2_8 priedas" xfId="611"/>
    <cellStyle name="Įprastas 5 6 3" xfId="105"/>
    <cellStyle name="Įprastas 5 6 3 2" xfId="255"/>
    <cellStyle name="Įprastas 5 6 3 3" xfId="403"/>
    <cellStyle name="Įprastas 5 6 3_8 priedas" xfId="614"/>
    <cellStyle name="Įprastas 5 6 4" xfId="155"/>
    <cellStyle name="Įprastas 5 6 4 2" xfId="305"/>
    <cellStyle name="Įprastas 5 6 4 3" xfId="453"/>
    <cellStyle name="Įprastas 5 6 4_8 priedas" xfId="615"/>
    <cellStyle name="Įprastas 5 6 5" xfId="205"/>
    <cellStyle name="Įprastas 5 6 6" xfId="354"/>
    <cellStyle name="Įprastas 5 6_8 priedas" xfId="610"/>
    <cellStyle name="Įprastas 5 7" xfId="67"/>
    <cellStyle name="Įprastas 5 7 2" xfId="117"/>
    <cellStyle name="Įprastas 5 7 2 2" xfId="267"/>
    <cellStyle name="Įprastas 5 7 2 3" xfId="415"/>
    <cellStyle name="Įprastas 5 7 2_8 priedas" xfId="617"/>
    <cellStyle name="Įprastas 5 7 3" xfId="167"/>
    <cellStyle name="Įprastas 5 7 3 2" xfId="317"/>
    <cellStyle name="Įprastas 5 7 3 3" xfId="465"/>
    <cellStyle name="Įprastas 5 7 3_8 priedas" xfId="618"/>
    <cellStyle name="Įprastas 5 7 4" xfId="217"/>
    <cellStyle name="Įprastas 5 7 5" xfId="366"/>
    <cellStyle name="Įprastas 5 7_8 priedas" xfId="616"/>
    <cellStyle name="Įprastas 5 8" xfId="91"/>
    <cellStyle name="Įprastas 5 8 2" xfId="241"/>
    <cellStyle name="Įprastas 5 8 3" xfId="390"/>
    <cellStyle name="Įprastas 5 8_8 priedas" xfId="619"/>
    <cellStyle name="Įprastas 5 9" xfId="141"/>
    <cellStyle name="Įprastas 5 9 2" xfId="291"/>
    <cellStyle name="Įprastas 5 9 3" xfId="439"/>
    <cellStyle name="Įprastas 5 9_8 priedas" xfId="620"/>
    <cellStyle name="Įprastas 5_8 -ES projektai" xfId="13"/>
    <cellStyle name="Įprastas_8 priedas" xfId="46"/>
    <cellStyle name="Kablelis 2" xfId="19"/>
    <cellStyle name="Kablelis 2 2" xfId="97"/>
    <cellStyle name="Kablelis 2 2 2" xfId="247"/>
    <cellStyle name="Kablelis 2 2 3" xfId="33"/>
    <cellStyle name="Kablelis 2 3" xfId="147"/>
    <cellStyle name="Kablelis 2 3 2" xfId="297"/>
    <cellStyle name="Kablelis 2 3 3" xfId="445"/>
    <cellStyle name="Kablelis 2 4" xfId="197"/>
    <cellStyle name="Kablelis 2 5" xfId="32"/>
    <cellStyle name="Kablelis 3" xfId="20"/>
    <cellStyle name="Kablelis 3 2" xfId="98"/>
    <cellStyle name="Kablelis 3 2 2" xfId="248"/>
    <cellStyle name="Kablelis 3 2 3" xfId="396"/>
    <cellStyle name="Kablelis 3 3" xfId="148"/>
    <cellStyle name="Kablelis 3 3 2" xfId="298"/>
    <cellStyle name="Kablelis 3 3 3" xfId="446"/>
    <cellStyle name="Kablelis 3 4" xfId="198"/>
    <cellStyle name="Kablelis 3 5" xfId="347"/>
    <cellStyle name="Kablelis 4" xfId="60"/>
    <cellStyle name="Kablelis 5" xfId="47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8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5" ht="15.6" x14ac:dyDescent="0.3">
      <c r="A1" s="2" t="s">
        <v>362</v>
      </c>
      <c r="C1" s="293"/>
      <c r="D1" s="293"/>
    </row>
    <row r="2" spans="1:5" ht="15.6" x14ac:dyDescent="0.3">
      <c r="C2" s="294" t="s">
        <v>407</v>
      </c>
      <c r="D2" s="293"/>
    </row>
    <row r="3" spans="1:5" ht="16.5" customHeight="1" x14ac:dyDescent="0.3">
      <c r="A3" s="1" t="s">
        <v>363</v>
      </c>
      <c r="C3" s="293"/>
      <c r="D3" s="293"/>
    </row>
    <row r="4" spans="1:5" ht="15.6" x14ac:dyDescent="0.3">
      <c r="A4" s="852" t="s">
        <v>378</v>
      </c>
      <c r="B4" s="852"/>
      <c r="C4" s="852"/>
      <c r="D4" s="852"/>
    </row>
    <row r="5" spans="1:5" ht="15.6" x14ac:dyDescent="0.3">
      <c r="A5" s="204"/>
      <c r="B5" s="205"/>
      <c r="C5" s="205"/>
      <c r="D5" s="205"/>
    </row>
    <row r="6" spans="1:5" ht="15.6" x14ac:dyDescent="0.3">
      <c r="A6" s="204"/>
      <c r="B6" s="205"/>
      <c r="C6" s="205"/>
      <c r="D6" s="187"/>
    </row>
    <row r="7" spans="1:5" ht="13.8" thickBot="1" x14ac:dyDescent="0.3">
      <c r="A7" s="205"/>
      <c r="B7" s="205"/>
      <c r="C7" s="205"/>
      <c r="D7" s="187" t="s">
        <v>383</v>
      </c>
    </row>
    <row r="8" spans="1:5" ht="40.200000000000003" thickBot="1" x14ac:dyDescent="0.3">
      <c r="A8" s="209" t="s">
        <v>208</v>
      </c>
      <c r="B8" s="210" t="s">
        <v>209</v>
      </c>
      <c r="C8" s="211" t="s">
        <v>210</v>
      </c>
      <c r="D8" s="212" t="s">
        <v>211</v>
      </c>
      <c r="E8" s="567" t="s">
        <v>434</v>
      </c>
    </row>
    <row r="9" spans="1:5" ht="13.8" thickBot="1" x14ac:dyDescent="0.3">
      <c r="A9" s="213">
        <v>1</v>
      </c>
      <c r="B9" s="214">
        <v>2</v>
      </c>
      <c r="C9" s="215">
        <v>3</v>
      </c>
      <c r="D9" s="216">
        <v>4</v>
      </c>
    </row>
    <row r="10" spans="1:5" ht="16.2" thickBot="1" x14ac:dyDescent="0.3">
      <c r="A10" s="218">
        <v>1</v>
      </c>
      <c r="B10" s="389" t="s">
        <v>212</v>
      </c>
      <c r="C10" s="390" t="s">
        <v>385</v>
      </c>
      <c r="D10" s="391">
        <f>D11+D14+D18</f>
        <v>27784</v>
      </c>
    </row>
    <row r="11" spans="1:5" ht="16.2" thickBot="1" x14ac:dyDescent="0.3">
      <c r="A11" s="218">
        <v>2</v>
      </c>
      <c r="B11" s="289" t="s">
        <v>213</v>
      </c>
      <c r="C11" s="221" t="s">
        <v>384</v>
      </c>
      <c r="D11" s="217">
        <f>D12+D13</f>
        <v>26250</v>
      </c>
    </row>
    <row r="12" spans="1:5" ht="16.2" thickBot="1" x14ac:dyDescent="0.3">
      <c r="A12" s="218">
        <v>3</v>
      </c>
      <c r="B12" s="219" t="s">
        <v>214</v>
      </c>
      <c r="C12" s="220" t="s">
        <v>215</v>
      </c>
      <c r="D12" s="217">
        <v>26232</v>
      </c>
    </row>
    <row r="13" spans="1:5" ht="16.2" thickBot="1" x14ac:dyDescent="0.3">
      <c r="A13" s="218">
        <v>4</v>
      </c>
      <c r="B13" s="219" t="s">
        <v>214</v>
      </c>
      <c r="C13" s="220" t="s">
        <v>369</v>
      </c>
      <c r="D13" s="217">
        <v>18</v>
      </c>
    </row>
    <row r="14" spans="1:5" ht="16.2" thickBot="1" x14ac:dyDescent="0.3">
      <c r="A14" s="218">
        <v>5</v>
      </c>
      <c r="B14" s="219" t="s">
        <v>216</v>
      </c>
      <c r="C14" s="221" t="s">
        <v>386</v>
      </c>
      <c r="D14" s="217">
        <f>D15+D16+D17</f>
        <v>1444</v>
      </c>
    </row>
    <row r="15" spans="1:5" ht="16.2" thickBot="1" x14ac:dyDescent="0.3">
      <c r="A15" s="218">
        <v>6</v>
      </c>
      <c r="B15" s="219" t="s">
        <v>217</v>
      </c>
      <c r="C15" s="220" t="s">
        <v>218</v>
      </c>
      <c r="D15" s="217">
        <v>1100</v>
      </c>
    </row>
    <row r="16" spans="1:5" ht="16.2" thickBot="1" x14ac:dyDescent="0.3">
      <c r="A16" s="218">
        <v>7</v>
      </c>
      <c r="B16" s="219" t="s">
        <v>219</v>
      </c>
      <c r="C16" s="220" t="s">
        <v>391</v>
      </c>
      <c r="D16" s="217">
        <v>24</v>
      </c>
    </row>
    <row r="17" spans="1:5" ht="16.2" thickBot="1" x14ac:dyDescent="0.3">
      <c r="A17" s="218">
        <v>8</v>
      </c>
      <c r="B17" s="219" t="s">
        <v>220</v>
      </c>
      <c r="C17" s="220" t="s">
        <v>221</v>
      </c>
      <c r="D17" s="217">
        <v>320</v>
      </c>
    </row>
    <row r="18" spans="1:5" ht="16.2" thickBot="1" x14ac:dyDescent="0.3">
      <c r="A18" s="218">
        <v>9</v>
      </c>
      <c r="B18" s="219" t="s">
        <v>222</v>
      </c>
      <c r="C18" s="221" t="s">
        <v>387</v>
      </c>
      <c r="D18" s="217">
        <f>D19</f>
        <v>90</v>
      </c>
    </row>
    <row r="19" spans="1:5" ht="16.2" thickBot="1" x14ac:dyDescent="0.3">
      <c r="A19" s="218">
        <v>10</v>
      </c>
      <c r="B19" s="219" t="s">
        <v>223</v>
      </c>
      <c r="C19" s="220" t="s">
        <v>224</v>
      </c>
      <c r="D19" s="217">
        <v>90</v>
      </c>
    </row>
    <row r="20" spans="1:5" ht="16.2" thickBot="1" x14ac:dyDescent="0.3">
      <c r="A20" s="218">
        <v>11</v>
      </c>
      <c r="B20" s="389" t="s">
        <v>225</v>
      </c>
      <c r="C20" s="390" t="s">
        <v>523</v>
      </c>
      <c r="D20" s="392">
        <f>D22+D28+D42+D21</f>
        <v>18794.3711</v>
      </c>
    </row>
    <row r="21" spans="1:5" ht="16.2" thickBot="1" x14ac:dyDescent="0.3">
      <c r="A21" s="218">
        <v>12</v>
      </c>
      <c r="B21" s="228" t="s">
        <v>356</v>
      </c>
      <c r="C21" s="221" t="s">
        <v>357</v>
      </c>
      <c r="D21" s="393">
        <v>424.05900000000003</v>
      </c>
    </row>
    <row r="22" spans="1:5" ht="16.2" thickBot="1" x14ac:dyDescent="0.3">
      <c r="A22" s="218">
        <v>13</v>
      </c>
      <c r="B22" s="228" t="s">
        <v>226</v>
      </c>
      <c r="C22" s="221" t="s">
        <v>520</v>
      </c>
      <c r="D22" s="394">
        <f>D23+D24+D25+D26+D27</f>
        <v>14085.050999999999</v>
      </c>
    </row>
    <row r="23" spans="1:5" ht="31.8" thickBot="1" x14ac:dyDescent="0.3">
      <c r="A23" s="298">
        <v>14</v>
      </c>
      <c r="B23" s="311" t="s">
        <v>227</v>
      </c>
      <c r="C23" s="308" t="s">
        <v>228</v>
      </c>
      <c r="D23" s="407">
        <v>4306.5640000000003</v>
      </c>
      <c r="E23">
        <v>2.6680000000000001</v>
      </c>
    </row>
    <row r="24" spans="1:5" ht="16.2" thickBot="1" x14ac:dyDescent="0.35">
      <c r="A24" s="298">
        <v>15</v>
      </c>
      <c r="B24" s="311" t="s">
        <v>229</v>
      </c>
      <c r="C24" s="299" t="s">
        <v>230</v>
      </c>
      <c r="D24" s="312">
        <v>9619.5</v>
      </c>
      <c r="E24" s="7">
        <v>122.2</v>
      </c>
    </row>
    <row r="25" spans="1:5" ht="31.8" thickBot="1" x14ac:dyDescent="0.35">
      <c r="A25" s="218">
        <v>16</v>
      </c>
      <c r="B25" s="220" t="s">
        <v>231</v>
      </c>
      <c r="C25" s="224" t="s">
        <v>232</v>
      </c>
      <c r="D25" s="223">
        <v>134.9</v>
      </c>
    </row>
    <row r="26" spans="1:5" ht="31.8" thickBot="1" x14ac:dyDescent="0.35">
      <c r="A26" s="218">
        <v>17</v>
      </c>
      <c r="B26" s="220" t="s">
        <v>233</v>
      </c>
      <c r="C26" s="224" t="s">
        <v>392</v>
      </c>
      <c r="D26" s="223">
        <v>0.8</v>
      </c>
    </row>
    <row r="27" spans="1:5" s="305" customFormat="1" ht="31.5" customHeight="1" thickBot="1" x14ac:dyDescent="0.35">
      <c r="A27" s="298">
        <f>A26+1</f>
        <v>18</v>
      </c>
      <c r="B27" s="308" t="s">
        <v>539</v>
      </c>
      <c r="C27" s="309" t="s">
        <v>299</v>
      </c>
      <c r="D27" s="310">
        <v>23.286999999999999</v>
      </c>
      <c r="E27" s="7">
        <v>23.286999999999999</v>
      </c>
    </row>
    <row r="28" spans="1:5" ht="16.2" thickBot="1" x14ac:dyDescent="0.35">
      <c r="A28" s="218">
        <v>19</v>
      </c>
      <c r="B28" s="395" t="s">
        <v>234</v>
      </c>
      <c r="C28" s="396" t="s">
        <v>521</v>
      </c>
      <c r="D28" s="397">
        <f>SUM(D29:D41)</f>
        <v>1417.7971000000002</v>
      </c>
    </row>
    <row r="29" spans="1:5" ht="31.8" thickBot="1" x14ac:dyDescent="0.35">
      <c r="A29" s="218">
        <v>20</v>
      </c>
      <c r="B29" s="220" t="s">
        <v>235</v>
      </c>
      <c r="C29" s="224" t="s">
        <v>236</v>
      </c>
      <c r="D29" s="225">
        <v>182.2</v>
      </c>
    </row>
    <row r="30" spans="1:5" ht="16.2" thickBot="1" x14ac:dyDescent="0.35">
      <c r="A30" s="218">
        <v>21</v>
      </c>
      <c r="B30" s="306" t="s">
        <v>353</v>
      </c>
      <c r="C30" s="226" t="s">
        <v>393</v>
      </c>
      <c r="D30" s="225">
        <v>131</v>
      </c>
    </row>
    <row r="31" spans="1:5" ht="31.8" thickBot="1" x14ac:dyDescent="0.35">
      <c r="A31" s="218">
        <v>22</v>
      </c>
      <c r="B31" s="220" t="s">
        <v>417</v>
      </c>
      <c r="C31" s="224" t="s">
        <v>237</v>
      </c>
      <c r="D31" s="225">
        <v>28.28</v>
      </c>
    </row>
    <row r="32" spans="1:5" ht="31.8" thickBot="1" x14ac:dyDescent="0.35">
      <c r="A32" s="218">
        <v>23</v>
      </c>
      <c r="B32" s="220" t="s">
        <v>418</v>
      </c>
      <c r="C32" s="224" t="s">
        <v>375</v>
      </c>
      <c r="D32" s="225">
        <v>110.282</v>
      </c>
    </row>
    <row r="33" spans="1:5" ht="16.2" thickBot="1" x14ac:dyDescent="0.35">
      <c r="A33" s="218">
        <v>24</v>
      </c>
      <c r="B33" s="220" t="s">
        <v>419</v>
      </c>
      <c r="C33" s="224" t="s">
        <v>360</v>
      </c>
      <c r="D33" s="225">
        <v>111.495</v>
      </c>
    </row>
    <row r="34" spans="1:5" ht="16.2" thickBot="1" x14ac:dyDescent="0.35">
      <c r="A34" s="298">
        <v>25</v>
      </c>
      <c r="B34" s="308" t="s">
        <v>354</v>
      </c>
      <c r="C34" s="309" t="s">
        <v>372</v>
      </c>
      <c r="D34" s="375">
        <v>24.678999999999998</v>
      </c>
      <c r="E34">
        <v>-3.524</v>
      </c>
    </row>
    <row r="35" spans="1:5" s="307" customFormat="1" ht="31.8" thickBot="1" x14ac:dyDescent="0.35">
      <c r="A35" s="298">
        <v>26</v>
      </c>
      <c r="B35" s="299" t="s">
        <v>420</v>
      </c>
      <c r="C35" s="376" t="s">
        <v>410</v>
      </c>
      <c r="D35" s="375">
        <v>56.75</v>
      </c>
      <c r="E35" s="7">
        <v>56.75</v>
      </c>
    </row>
    <row r="36" spans="1:5" s="307" customFormat="1" ht="31.8" thickBot="1" x14ac:dyDescent="0.35">
      <c r="A36" s="298">
        <v>27</v>
      </c>
      <c r="B36" s="308" t="s">
        <v>421</v>
      </c>
      <c r="C36" s="309" t="s">
        <v>411</v>
      </c>
      <c r="D36" s="375">
        <v>46.390999999999998</v>
      </c>
      <c r="E36" s="7">
        <v>46.390999999999998</v>
      </c>
    </row>
    <row r="37" spans="1:5" s="415" customFormat="1" ht="16.2" thickBot="1" x14ac:dyDescent="0.35">
      <c r="A37" s="298">
        <v>28</v>
      </c>
      <c r="B37" s="308" t="s">
        <v>422</v>
      </c>
      <c r="C37" s="416" t="s">
        <v>416</v>
      </c>
      <c r="D37" s="375">
        <v>18.992999999999999</v>
      </c>
      <c r="E37" s="7">
        <v>18.992999999999999</v>
      </c>
    </row>
    <row r="38" spans="1:5" s="307" customFormat="1" ht="28.2" thickBot="1" x14ac:dyDescent="0.3">
      <c r="A38" s="298">
        <v>29</v>
      </c>
      <c r="B38" s="308" t="s">
        <v>423</v>
      </c>
      <c r="C38" s="409" t="s">
        <v>414</v>
      </c>
      <c r="D38" s="435">
        <v>15.8939</v>
      </c>
      <c r="E38" s="7">
        <v>15.8939</v>
      </c>
    </row>
    <row r="39" spans="1:5" s="432" customFormat="1" ht="51.75" customHeight="1" thickBot="1" x14ac:dyDescent="0.3">
      <c r="A39" s="298">
        <v>30</v>
      </c>
      <c r="B39" s="308" t="s">
        <v>528</v>
      </c>
      <c r="C39" s="434" t="s">
        <v>426</v>
      </c>
      <c r="D39" s="436">
        <v>5.24</v>
      </c>
      <c r="E39" s="7">
        <v>5.24</v>
      </c>
    </row>
    <row r="40" spans="1:5" s="717" customFormat="1" ht="20.25" customHeight="1" thickBot="1" x14ac:dyDescent="0.3">
      <c r="A40" s="298">
        <v>31</v>
      </c>
      <c r="B40" s="308" t="s">
        <v>540</v>
      </c>
      <c r="C40" s="434" t="s">
        <v>535</v>
      </c>
      <c r="D40" s="735">
        <v>28.693200000000001</v>
      </c>
      <c r="E40" s="7">
        <v>28.693200000000001</v>
      </c>
    </row>
    <row r="41" spans="1:5" s="432" customFormat="1" ht="16.2" thickBot="1" x14ac:dyDescent="0.3">
      <c r="A41" s="298">
        <f>A40+1</f>
        <v>32</v>
      </c>
      <c r="B41" s="308" t="s">
        <v>541</v>
      </c>
      <c r="C41" s="434" t="s">
        <v>425</v>
      </c>
      <c r="D41" s="435">
        <v>657.9</v>
      </c>
      <c r="E41" s="7">
        <v>657.9</v>
      </c>
    </row>
    <row r="42" spans="1:5" ht="16.2" thickBot="1" x14ac:dyDescent="0.35">
      <c r="A42" s="230">
        <v>33</v>
      </c>
      <c r="B42" s="395" t="s">
        <v>238</v>
      </c>
      <c r="C42" s="396" t="s">
        <v>522</v>
      </c>
      <c r="D42" s="393">
        <f>D43+D44+D45+D46</f>
        <v>2867.4639999999999</v>
      </c>
      <c r="E42" s="7"/>
    </row>
    <row r="43" spans="1:5" ht="16.2" thickBot="1" x14ac:dyDescent="0.35">
      <c r="A43" s="218">
        <v>34</v>
      </c>
      <c r="B43" s="219" t="s">
        <v>239</v>
      </c>
      <c r="C43" s="227" t="s">
        <v>394</v>
      </c>
      <c r="D43" s="225">
        <v>998</v>
      </c>
      <c r="E43" s="7"/>
    </row>
    <row r="44" spans="1:5" ht="16.2" thickBot="1" x14ac:dyDescent="0.35">
      <c r="A44" s="218">
        <v>35</v>
      </c>
      <c r="B44" s="219" t="s">
        <v>240</v>
      </c>
      <c r="C44" s="226" t="s">
        <v>241</v>
      </c>
      <c r="D44" s="225"/>
      <c r="E44" s="7"/>
    </row>
    <row r="45" spans="1:5" ht="31.8" thickBot="1" x14ac:dyDescent="0.35">
      <c r="A45" s="218">
        <v>36</v>
      </c>
      <c r="B45" s="219" t="s">
        <v>424</v>
      </c>
      <c r="C45" s="224" t="s">
        <v>401</v>
      </c>
      <c r="D45" s="225">
        <v>33.564</v>
      </c>
      <c r="E45" s="7"/>
    </row>
    <row r="46" spans="1:5" s="432" customFormat="1" ht="16.2" thickBot="1" x14ac:dyDescent="0.3">
      <c r="A46" s="218">
        <v>37</v>
      </c>
      <c r="B46" s="219" t="s">
        <v>529</v>
      </c>
      <c r="C46" s="434" t="s">
        <v>425</v>
      </c>
      <c r="D46" s="375">
        <v>1835.9</v>
      </c>
      <c r="E46" s="7">
        <v>1835.9</v>
      </c>
    </row>
    <row r="47" spans="1:5" ht="16.2" thickBot="1" x14ac:dyDescent="0.3">
      <c r="A47" s="218">
        <v>38</v>
      </c>
      <c r="B47" s="389" t="s">
        <v>242</v>
      </c>
      <c r="C47" s="390" t="s">
        <v>526</v>
      </c>
      <c r="D47" s="398">
        <f>D48+D52+D53+D56+D57</f>
        <v>3165.473</v>
      </c>
    </row>
    <row r="48" spans="1:5" ht="16.2" thickBot="1" x14ac:dyDescent="0.3">
      <c r="A48" s="218">
        <v>39</v>
      </c>
      <c r="B48" s="228" t="s">
        <v>243</v>
      </c>
      <c r="C48" s="221" t="s">
        <v>524</v>
      </c>
      <c r="D48" s="229">
        <f>D49+D50+D51</f>
        <v>571</v>
      </c>
    </row>
    <row r="49" spans="1:10" ht="31.8" thickBot="1" x14ac:dyDescent="0.3">
      <c r="A49" s="218">
        <v>40</v>
      </c>
      <c r="B49" s="219" t="s">
        <v>244</v>
      </c>
      <c r="C49" s="220" t="s">
        <v>245</v>
      </c>
      <c r="D49" s="217">
        <v>400</v>
      </c>
    </row>
    <row r="50" spans="1:10" ht="16.2" thickBot="1" x14ac:dyDescent="0.3">
      <c r="A50" s="218">
        <v>41</v>
      </c>
      <c r="B50" s="219" t="s">
        <v>246</v>
      </c>
      <c r="C50" s="220" t="s">
        <v>247</v>
      </c>
      <c r="D50" s="217">
        <v>15</v>
      </c>
    </row>
    <row r="51" spans="1:10" ht="16.2" thickBot="1" x14ac:dyDescent="0.3">
      <c r="A51" s="218">
        <v>42</v>
      </c>
      <c r="B51" s="219" t="s">
        <v>248</v>
      </c>
      <c r="C51" s="220" t="s">
        <v>249</v>
      </c>
      <c r="D51" s="217">
        <v>156</v>
      </c>
    </row>
    <row r="52" spans="1:10" ht="16.2" thickBot="1" x14ac:dyDescent="0.3">
      <c r="A52" s="218">
        <v>43</v>
      </c>
      <c r="B52" s="219" t="s">
        <v>250</v>
      </c>
      <c r="C52" s="220" t="s">
        <v>251</v>
      </c>
      <c r="D52" s="225">
        <v>1508.973</v>
      </c>
    </row>
    <row r="53" spans="1:10" ht="16.2" thickBot="1" x14ac:dyDescent="0.3">
      <c r="A53" s="230">
        <v>44</v>
      </c>
      <c r="B53" s="228" t="s">
        <v>252</v>
      </c>
      <c r="C53" s="221" t="s">
        <v>525</v>
      </c>
      <c r="D53" s="229">
        <f>D54+D55</f>
        <v>1040</v>
      </c>
    </row>
    <row r="54" spans="1:10" ht="16.2" thickBot="1" x14ac:dyDescent="0.3">
      <c r="A54" s="218">
        <v>45</v>
      </c>
      <c r="B54" s="219" t="s">
        <v>253</v>
      </c>
      <c r="C54" s="220" t="s">
        <v>254</v>
      </c>
      <c r="D54" s="217">
        <v>40</v>
      </c>
    </row>
    <row r="55" spans="1:10" ht="16.2" thickBot="1" x14ac:dyDescent="0.3">
      <c r="A55" s="218">
        <v>46</v>
      </c>
      <c r="B55" s="219" t="s">
        <v>255</v>
      </c>
      <c r="C55" s="220" t="s">
        <v>256</v>
      </c>
      <c r="D55" s="231">
        <v>1000</v>
      </c>
    </row>
    <row r="56" spans="1:10" ht="16.2" thickBot="1" x14ac:dyDescent="0.3">
      <c r="A56" s="218">
        <v>47</v>
      </c>
      <c r="B56" s="219" t="s">
        <v>257</v>
      </c>
      <c r="C56" s="220" t="s">
        <v>258</v>
      </c>
      <c r="D56" s="217">
        <v>15.5</v>
      </c>
    </row>
    <row r="57" spans="1:10" ht="16.2" thickBot="1" x14ac:dyDescent="0.3">
      <c r="A57" s="218">
        <v>48</v>
      </c>
      <c r="B57" s="219" t="s">
        <v>259</v>
      </c>
      <c r="C57" s="220" t="s">
        <v>260</v>
      </c>
      <c r="D57" s="217">
        <v>30</v>
      </c>
    </row>
    <row r="58" spans="1:10" ht="31.8" thickBot="1" x14ac:dyDescent="0.35">
      <c r="A58" s="222">
        <v>49</v>
      </c>
      <c r="B58" s="399" t="s">
        <v>261</v>
      </c>
      <c r="C58" s="400" t="s">
        <v>262</v>
      </c>
      <c r="D58" s="401">
        <v>65</v>
      </c>
    </row>
    <row r="59" spans="1:10" ht="18" thickBot="1" x14ac:dyDescent="0.3">
      <c r="A59" s="218">
        <v>50</v>
      </c>
      <c r="B59" s="402"/>
      <c r="C59" s="390" t="s">
        <v>527</v>
      </c>
      <c r="D59" s="403">
        <f>D10+D20+D47+D58</f>
        <v>49808.844100000002</v>
      </c>
      <c r="F59" s="233"/>
      <c r="G59" s="8"/>
    </row>
    <row r="60" spans="1:10" ht="16.2" thickBot="1" x14ac:dyDescent="0.3">
      <c r="A60" s="853">
        <v>51</v>
      </c>
      <c r="B60" s="856"/>
      <c r="C60" s="275" t="s">
        <v>263</v>
      </c>
      <c r="D60" s="232">
        <f>D61+D62+D63</f>
        <v>2413.97696</v>
      </c>
    </row>
    <row r="61" spans="1:10" ht="15.6" x14ac:dyDescent="0.3">
      <c r="A61" s="854"/>
      <c r="B61" s="857"/>
      <c r="C61" s="276" t="s">
        <v>264</v>
      </c>
      <c r="D61" s="277">
        <v>234.10410999999999</v>
      </c>
    </row>
    <row r="62" spans="1:10" ht="15.6" x14ac:dyDescent="0.3">
      <c r="A62" s="854"/>
      <c r="B62" s="857"/>
      <c r="C62" s="276" t="s">
        <v>265</v>
      </c>
      <c r="D62" s="278">
        <v>495.64854000000003</v>
      </c>
      <c r="J62" s="283"/>
    </row>
    <row r="63" spans="1:10" ht="16.2" thickBot="1" x14ac:dyDescent="0.35">
      <c r="A63" s="855"/>
      <c r="B63" s="857"/>
      <c r="C63" s="279" t="s">
        <v>266</v>
      </c>
      <c r="D63" s="280">
        <v>1684.2243100000001</v>
      </c>
      <c r="F63" s="233"/>
    </row>
    <row r="64" spans="1:10" ht="15.6" x14ac:dyDescent="0.3">
      <c r="A64" s="290">
        <v>52</v>
      </c>
      <c r="B64" s="291"/>
      <c r="C64" s="287" t="s">
        <v>358</v>
      </c>
      <c r="D64" s="288">
        <v>1067.7</v>
      </c>
      <c r="F64" s="233"/>
    </row>
    <row r="65" spans="1:5" ht="17.399999999999999" x14ac:dyDescent="0.3">
      <c r="A65" s="404">
        <v>53</v>
      </c>
      <c r="B65" s="404"/>
      <c r="C65" s="405" t="s">
        <v>352</v>
      </c>
      <c r="D65" s="406">
        <f>D59+D60+D64</f>
        <v>53290.521059999999</v>
      </c>
      <c r="E65">
        <f>E38+E36+E35+E27+E24+E23+E37+E34+E39+E41+E46+E40</f>
        <v>2810.3921000000005</v>
      </c>
    </row>
    <row r="68" spans="1:5" x14ac:dyDescent="0.25">
      <c r="D68" s="233">
        <f>D65-E65</f>
        <v>50480.128960000002</v>
      </c>
    </row>
  </sheetData>
  <mergeCells count="3">
    <mergeCell ref="A4:D4"/>
    <mergeCell ref="A60:A63"/>
    <mergeCell ref="B60:B63"/>
  </mergeCells>
  <phoneticPr fontId="9" type="noConversion"/>
  <pageMargins left="0.74803149606299213" right="0.74803149606299213" top="0.98425196850393704" bottom="0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9"/>
  <sheetViews>
    <sheetView topLeftCell="A40" zoomScaleNormal="100" workbookViewId="0">
      <selection activeCell="B71" sqref="B71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4" max="5" width="10.5546875" bestFit="1" customWidth="1"/>
  </cols>
  <sheetData>
    <row r="1" spans="1:3" ht="17.25" customHeight="1" x14ac:dyDescent="0.3">
      <c r="A1" s="175"/>
      <c r="B1" s="2" t="s">
        <v>364</v>
      </c>
      <c r="C1" s="8"/>
    </row>
    <row r="2" spans="1:3" ht="16.5" customHeight="1" x14ac:dyDescent="0.3">
      <c r="A2" s="175"/>
      <c r="B2" s="1" t="s">
        <v>403</v>
      </c>
      <c r="C2" s="8"/>
    </row>
    <row r="3" spans="1:3" ht="16.5" customHeight="1" x14ac:dyDescent="0.3">
      <c r="A3" s="175"/>
      <c r="B3" s="1" t="s">
        <v>365</v>
      </c>
      <c r="C3" s="8"/>
    </row>
    <row r="4" spans="1:3" ht="43.5" customHeight="1" x14ac:dyDescent="0.3">
      <c r="A4" s="175"/>
      <c r="B4" s="177" t="s">
        <v>377</v>
      </c>
      <c r="C4" s="8"/>
    </row>
    <row r="5" spans="1:3" ht="24" customHeight="1" thickBot="1" x14ac:dyDescent="0.35">
      <c r="A5" s="1"/>
      <c r="B5" s="1" t="s">
        <v>389</v>
      </c>
      <c r="C5" s="1"/>
    </row>
    <row r="6" spans="1:3" ht="31.8" thickBot="1" x14ac:dyDescent="0.3">
      <c r="A6" s="234" t="s">
        <v>267</v>
      </c>
      <c r="B6" s="235" t="s">
        <v>268</v>
      </c>
      <c r="C6" s="236" t="s">
        <v>269</v>
      </c>
    </row>
    <row r="7" spans="1:3" ht="16.2" thickBot="1" x14ac:dyDescent="0.3">
      <c r="A7" s="313">
        <v>1</v>
      </c>
      <c r="B7" s="314" t="s">
        <v>270</v>
      </c>
      <c r="C7" s="315">
        <f>C8+C9+C10</f>
        <v>32.9</v>
      </c>
    </row>
    <row r="8" spans="1:3" ht="16.2" thickBot="1" x14ac:dyDescent="0.3">
      <c r="A8" s="313">
        <v>2</v>
      </c>
      <c r="B8" s="316" t="s">
        <v>271</v>
      </c>
      <c r="C8" s="317">
        <v>26.8</v>
      </c>
    </row>
    <row r="9" spans="1:3" ht="16.2" thickBot="1" x14ac:dyDescent="0.3">
      <c r="A9" s="313">
        <v>3</v>
      </c>
      <c r="B9" s="316" t="s">
        <v>272</v>
      </c>
      <c r="C9" s="317">
        <v>5.6</v>
      </c>
    </row>
    <row r="10" spans="1:3" ht="16.2" thickBot="1" x14ac:dyDescent="0.3">
      <c r="A10" s="313">
        <v>4</v>
      </c>
      <c r="B10" s="316" t="s">
        <v>273</v>
      </c>
      <c r="C10" s="317">
        <v>0.5</v>
      </c>
    </row>
    <row r="11" spans="1:3" ht="16.2" thickBot="1" x14ac:dyDescent="0.3">
      <c r="A11" s="313">
        <v>5</v>
      </c>
      <c r="B11" s="314" t="s">
        <v>274</v>
      </c>
      <c r="C11" s="318">
        <f>C12+C13+C14</f>
        <v>1262.8999999999999</v>
      </c>
    </row>
    <row r="12" spans="1:3" ht="16.2" thickBot="1" x14ac:dyDescent="0.3">
      <c r="A12" s="313">
        <v>6</v>
      </c>
      <c r="B12" s="316" t="s">
        <v>1</v>
      </c>
      <c r="C12" s="317">
        <v>1234.5999999999999</v>
      </c>
    </row>
    <row r="13" spans="1:3" ht="16.2" thickBot="1" x14ac:dyDescent="0.3">
      <c r="A13" s="313">
        <v>7</v>
      </c>
      <c r="B13" s="316" t="s">
        <v>275</v>
      </c>
      <c r="C13" s="317">
        <v>25.3</v>
      </c>
    </row>
    <row r="14" spans="1:3" ht="16.2" thickBot="1" x14ac:dyDescent="0.3">
      <c r="A14" s="313">
        <v>8</v>
      </c>
      <c r="B14" s="316" t="s">
        <v>276</v>
      </c>
      <c r="C14" s="317">
        <v>3</v>
      </c>
    </row>
    <row r="15" spans="1:3" ht="16.2" thickBot="1" x14ac:dyDescent="0.3">
      <c r="A15" s="313">
        <v>9</v>
      </c>
      <c r="B15" s="314" t="s">
        <v>277</v>
      </c>
      <c r="C15" s="318">
        <f>C16+C17+C18+C19+C20+C21+C22</f>
        <v>2091.2999999999997</v>
      </c>
    </row>
    <row r="16" spans="1:3" ht="16.2" thickBot="1" x14ac:dyDescent="0.3">
      <c r="A16" s="313">
        <v>10</v>
      </c>
      <c r="B16" s="316" t="s">
        <v>278</v>
      </c>
      <c r="C16" s="317">
        <v>262.8</v>
      </c>
    </row>
    <row r="17" spans="1:4" ht="16.2" thickBot="1" x14ac:dyDescent="0.3">
      <c r="A17" s="313">
        <v>11</v>
      </c>
      <c r="B17" s="316" t="s">
        <v>2</v>
      </c>
      <c r="C17" s="317">
        <v>528.4</v>
      </c>
    </row>
    <row r="18" spans="1:4" ht="16.2" thickBot="1" x14ac:dyDescent="0.3">
      <c r="A18" s="313">
        <v>12</v>
      </c>
      <c r="B18" s="316" t="s">
        <v>279</v>
      </c>
      <c r="C18" s="317">
        <v>944.2</v>
      </c>
    </row>
    <row r="19" spans="1:4" ht="16.2" thickBot="1" x14ac:dyDescent="0.3">
      <c r="A19" s="313">
        <v>13</v>
      </c>
      <c r="B19" s="316" t="s">
        <v>280</v>
      </c>
      <c r="C19" s="317">
        <v>20.8</v>
      </c>
    </row>
    <row r="20" spans="1:4" ht="16.2" thickBot="1" x14ac:dyDescent="0.3">
      <c r="A20" s="313">
        <v>14</v>
      </c>
      <c r="B20" s="316" t="s">
        <v>182</v>
      </c>
      <c r="C20" s="317">
        <v>173</v>
      </c>
    </row>
    <row r="21" spans="1:4" ht="16.2" thickBot="1" x14ac:dyDescent="0.3">
      <c r="A21" s="313">
        <v>15</v>
      </c>
      <c r="B21" s="316" t="s">
        <v>194</v>
      </c>
      <c r="C21" s="317">
        <v>161</v>
      </c>
    </row>
    <row r="22" spans="1:4" ht="16.2" thickBot="1" x14ac:dyDescent="0.3">
      <c r="A22" s="313">
        <v>16</v>
      </c>
      <c r="B22" s="316" t="s">
        <v>207</v>
      </c>
      <c r="C22" s="317">
        <v>1.1000000000000001</v>
      </c>
    </row>
    <row r="23" spans="1:4" ht="16.2" thickBot="1" x14ac:dyDescent="0.3">
      <c r="A23" s="313">
        <v>17</v>
      </c>
      <c r="B23" s="314" t="s">
        <v>281</v>
      </c>
      <c r="C23" s="318">
        <f>C24+C25</f>
        <v>292.7</v>
      </c>
    </row>
    <row r="24" spans="1:4" ht="16.2" thickBot="1" x14ac:dyDescent="0.3">
      <c r="A24" s="313">
        <v>18</v>
      </c>
      <c r="B24" s="316" t="s">
        <v>282</v>
      </c>
      <c r="C24" s="317">
        <v>287.89999999999998</v>
      </c>
    </row>
    <row r="25" spans="1:4" ht="16.2" thickBot="1" x14ac:dyDescent="0.3">
      <c r="A25" s="313">
        <v>19</v>
      </c>
      <c r="B25" s="316" t="s">
        <v>283</v>
      </c>
      <c r="C25" s="317">
        <v>4.8</v>
      </c>
    </row>
    <row r="26" spans="1:4" ht="16.2" thickBot="1" x14ac:dyDescent="0.3">
      <c r="A26" s="313">
        <v>20</v>
      </c>
      <c r="B26" s="314" t="s">
        <v>284</v>
      </c>
      <c r="C26" s="318">
        <f>C27+C28</f>
        <v>566.4</v>
      </c>
    </row>
    <row r="27" spans="1:4" ht="16.2" thickBot="1" x14ac:dyDescent="0.3">
      <c r="A27" s="313">
        <v>21</v>
      </c>
      <c r="B27" s="316" t="s">
        <v>285</v>
      </c>
      <c r="C27" s="317">
        <v>279.39999999999998</v>
      </c>
    </row>
    <row r="28" spans="1:4" ht="16.2" thickBot="1" x14ac:dyDescent="0.3">
      <c r="A28" s="313">
        <v>22</v>
      </c>
      <c r="B28" s="316" t="s">
        <v>286</v>
      </c>
      <c r="C28" s="317">
        <v>287</v>
      </c>
    </row>
    <row r="29" spans="1:4" ht="16.2" thickBot="1" x14ac:dyDescent="0.3">
      <c r="A29" s="313">
        <v>23</v>
      </c>
      <c r="B29" s="314" t="s">
        <v>374</v>
      </c>
      <c r="C29" s="318">
        <f>C30+C31</f>
        <v>11.064</v>
      </c>
    </row>
    <row r="30" spans="1:4" ht="16.2" thickBot="1" x14ac:dyDescent="0.3">
      <c r="A30" s="313">
        <v>24</v>
      </c>
      <c r="B30" s="316" t="s">
        <v>287</v>
      </c>
      <c r="C30" s="317">
        <v>8.3960000000000008</v>
      </c>
    </row>
    <row r="31" spans="1:4" s="307" customFormat="1" ht="31.8" thickBot="1" x14ac:dyDescent="0.3">
      <c r="A31" s="300"/>
      <c r="B31" s="330" t="s">
        <v>413</v>
      </c>
      <c r="C31" s="332">
        <v>2.6680000000000001</v>
      </c>
      <c r="D31" s="307">
        <v>2.6680000000000001</v>
      </c>
    </row>
    <row r="32" spans="1:4" ht="16.2" thickBot="1" x14ac:dyDescent="0.3">
      <c r="A32" s="313">
        <v>25</v>
      </c>
      <c r="B32" s="314" t="s">
        <v>288</v>
      </c>
      <c r="C32" s="318">
        <f>C33</f>
        <v>9.4</v>
      </c>
    </row>
    <row r="33" spans="1:4" ht="16.2" thickBot="1" x14ac:dyDescent="0.3">
      <c r="A33" s="313">
        <v>26</v>
      </c>
      <c r="B33" s="316" t="s">
        <v>289</v>
      </c>
      <c r="C33" s="317">
        <v>9.4</v>
      </c>
    </row>
    <row r="34" spans="1:4" ht="16.2" thickBot="1" x14ac:dyDescent="0.3">
      <c r="A34" s="313">
        <v>27</v>
      </c>
      <c r="B34" s="314" t="s">
        <v>290</v>
      </c>
      <c r="C34" s="318">
        <f>C35</f>
        <v>30.2</v>
      </c>
    </row>
    <row r="35" spans="1:4" ht="16.2" thickBot="1" x14ac:dyDescent="0.3">
      <c r="A35" s="313">
        <v>28</v>
      </c>
      <c r="B35" s="316" t="s">
        <v>291</v>
      </c>
      <c r="C35" s="317">
        <v>30.2</v>
      </c>
    </row>
    <row r="36" spans="1:4" ht="16.2" thickBot="1" x14ac:dyDescent="0.3">
      <c r="A36" s="313">
        <v>29</v>
      </c>
      <c r="B36" s="314" t="s">
        <v>292</v>
      </c>
      <c r="C36" s="318">
        <f>C37</f>
        <v>0.7</v>
      </c>
    </row>
    <row r="37" spans="1:4" ht="16.2" thickBot="1" x14ac:dyDescent="0.3">
      <c r="A37" s="313">
        <v>30</v>
      </c>
      <c r="B37" s="316" t="s">
        <v>293</v>
      </c>
      <c r="C37" s="317">
        <v>0.7</v>
      </c>
    </row>
    <row r="38" spans="1:4" ht="16.2" thickBot="1" x14ac:dyDescent="0.3">
      <c r="A38" s="313">
        <v>31</v>
      </c>
      <c r="B38" s="314" t="s">
        <v>294</v>
      </c>
      <c r="C38" s="318">
        <f>C39</f>
        <v>9</v>
      </c>
    </row>
    <row r="39" spans="1:4" ht="16.2" thickBot="1" x14ac:dyDescent="0.3">
      <c r="A39" s="313">
        <v>32</v>
      </c>
      <c r="B39" s="316" t="s">
        <v>295</v>
      </c>
      <c r="C39" s="317">
        <v>9</v>
      </c>
    </row>
    <row r="40" spans="1:4" ht="33" thickBot="1" x14ac:dyDescent="0.3">
      <c r="A40" s="313">
        <v>33</v>
      </c>
      <c r="B40" s="319" t="s">
        <v>376</v>
      </c>
      <c r="C40" s="320">
        <f>C7+C11+C15+C23+C26+C32+C34+C36+C38+C29</f>
        <v>4306.5639999999985</v>
      </c>
    </row>
    <row r="41" spans="1:4" ht="16.2" thickBot="1" x14ac:dyDescent="0.3">
      <c r="A41" s="313">
        <v>34</v>
      </c>
      <c r="B41" s="314" t="s">
        <v>530</v>
      </c>
      <c r="C41" s="320">
        <f>C42+C50+C52+C65+C64</f>
        <v>14063.748100000001</v>
      </c>
    </row>
    <row r="42" spans="1:4" ht="16.2" thickBot="1" x14ac:dyDescent="0.3">
      <c r="A42" s="313">
        <v>35</v>
      </c>
      <c r="B42" s="314" t="s">
        <v>296</v>
      </c>
      <c r="C42" s="318">
        <f>C43+C44+C45+C46+C47+C49+C48</f>
        <v>9937.7669999999998</v>
      </c>
    </row>
    <row r="43" spans="1:4" ht="16.2" thickBot="1" x14ac:dyDescent="0.3">
      <c r="A43" s="300">
        <v>36</v>
      </c>
      <c r="B43" s="330" t="s">
        <v>230</v>
      </c>
      <c r="C43" s="331">
        <v>9619.5</v>
      </c>
      <c r="D43">
        <v>122.2</v>
      </c>
    </row>
    <row r="44" spans="1:4" ht="16.2" thickBot="1" x14ac:dyDescent="0.3">
      <c r="A44" s="313">
        <v>37</v>
      </c>
      <c r="B44" s="321" t="s">
        <v>297</v>
      </c>
      <c r="C44" s="317"/>
    </row>
    <row r="45" spans="1:4" ht="31.8" thickBot="1" x14ac:dyDescent="0.3">
      <c r="A45" s="313">
        <v>38</v>
      </c>
      <c r="B45" s="321" t="s">
        <v>395</v>
      </c>
      <c r="C45" s="317">
        <v>134.9</v>
      </c>
    </row>
    <row r="46" spans="1:4" ht="31.8" thickBot="1" x14ac:dyDescent="0.3">
      <c r="A46" s="313">
        <v>39</v>
      </c>
      <c r="B46" s="322" t="s">
        <v>396</v>
      </c>
      <c r="C46" s="317">
        <v>0.8</v>
      </c>
    </row>
    <row r="47" spans="1:4" ht="31.8" thickBot="1" x14ac:dyDescent="0.3">
      <c r="A47" s="300">
        <v>40</v>
      </c>
      <c r="B47" s="330" t="s">
        <v>397</v>
      </c>
      <c r="C47" s="332">
        <v>23.286999999999999</v>
      </c>
      <c r="D47">
        <v>23.286999999999999</v>
      </c>
    </row>
    <row r="48" spans="1:4" ht="16.2" thickBot="1" x14ac:dyDescent="0.3">
      <c r="A48" s="313">
        <v>41</v>
      </c>
      <c r="B48" s="316" t="s">
        <v>398</v>
      </c>
      <c r="C48" s="317">
        <v>131</v>
      </c>
    </row>
    <row r="49" spans="1:4" ht="31.8" thickBot="1" x14ac:dyDescent="0.3">
      <c r="A49" s="313">
        <v>42</v>
      </c>
      <c r="B49" s="316" t="s">
        <v>399</v>
      </c>
      <c r="C49" s="317">
        <v>28.28</v>
      </c>
    </row>
    <row r="50" spans="1:4" ht="16.2" thickBot="1" x14ac:dyDescent="0.3">
      <c r="A50" s="313">
        <v>44</v>
      </c>
      <c r="B50" s="314" t="s">
        <v>300</v>
      </c>
      <c r="C50" s="318">
        <f>C51</f>
        <v>33.564</v>
      </c>
    </row>
    <row r="51" spans="1:4" ht="16.2" thickBot="1" x14ac:dyDescent="0.3">
      <c r="A51" s="313">
        <v>45</v>
      </c>
      <c r="B51" s="314" t="s">
        <v>301</v>
      </c>
      <c r="C51" s="317">
        <v>33.564</v>
      </c>
    </row>
    <row r="52" spans="1:4" ht="16.2" thickBot="1" x14ac:dyDescent="0.3">
      <c r="A52" s="313">
        <v>46</v>
      </c>
      <c r="B52" s="314" t="s">
        <v>277</v>
      </c>
      <c r="C52" s="323">
        <f>C53+C54+C55+C56+C57+C58+C59+C60+C61+C62</f>
        <v>600.61710000000005</v>
      </c>
    </row>
    <row r="53" spans="1:4" ht="19.5" customHeight="1" thickBot="1" x14ac:dyDescent="0.3">
      <c r="A53" s="313">
        <v>47</v>
      </c>
      <c r="B53" s="316" t="s">
        <v>400</v>
      </c>
      <c r="C53" s="317">
        <v>182.2</v>
      </c>
    </row>
    <row r="54" spans="1:4" s="256" customFormat="1" ht="16.2" thickBot="1" x14ac:dyDescent="0.35">
      <c r="A54" s="313">
        <v>48</v>
      </c>
      <c r="B54" s="224" t="s">
        <v>359</v>
      </c>
      <c r="C54" s="324">
        <v>111.495</v>
      </c>
    </row>
    <row r="55" spans="1:4" s="281" customFormat="1" ht="30.75" customHeight="1" thickBot="1" x14ac:dyDescent="0.35">
      <c r="A55" s="313">
        <v>49</v>
      </c>
      <c r="B55" s="325" t="s">
        <v>373</v>
      </c>
      <c r="C55" s="326">
        <v>110.282</v>
      </c>
    </row>
    <row r="56" spans="1:4" s="281" customFormat="1" ht="16.2" thickBot="1" x14ac:dyDescent="0.35">
      <c r="A56" s="300">
        <v>50</v>
      </c>
      <c r="B56" s="430" t="s">
        <v>372</v>
      </c>
      <c r="C56" s="431">
        <v>24.678999999999998</v>
      </c>
      <c r="D56" s="281">
        <v>-3.524</v>
      </c>
    </row>
    <row r="57" spans="1:4" s="307" customFormat="1" ht="31.8" thickBot="1" x14ac:dyDescent="0.35">
      <c r="A57" s="300">
        <v>51</v>
      </c>
      <c r="B57" s="376" t="s">
        <v>410</v>
      </c>
      <c r="C57" s="375">
        <v>56.75</v>
      </c>
      <c r="D57" s="307">
        <v>56.75</v>
      </c>
    </row>
    <row r="58" spans="1:4" s="307" customFormat="1" ht="31.8" thickBot="1" x14ac:dyDescent="0.35">
      <c r="A58" s="300">
        <v>52</v>
      </c>
      <c r="B58" s="309" t="s">
        <v>411</v>
      </c>
      <c r="C58" s="375">
        <v>46.390999999999998</v>
      </c>
      <c r="D58" s="307">
        <v>46.390999999999998</v>
      </c>
    </row>
    <row r="59" spans="1:4" s="415" customFormat="1" ht="16.2" thickBot="1" x14ac:dyDescent="0.35">
      <c r="A59" s="300">
        <v>53</v>
      </c>
      <c r="B59" s="416" t="s">
        <v>416</v>
      </c>
      <c r="C59" s="375">
        <v>18.992999999999999</v>
      </c>
      <c r="D59" s="415">
        <v>18.992999999999999</v>
      </c>
    </row>
    <row r="60" spans="1:4" s="307" customFormat="1" ht="28.2" thickBot="1" x14ac:dyDescent="0.3">
      <c r="A60" s="300">
        <v>54</v>
      </c>
      <c r="B60" s="409" t="s">
        <v>414</v>
      </c>
      <c r="C60" s="435">
        <v>15.8939</v>
      </c>
      <c r="D60" s="7">
        <v>15.8939</v>
      </c>
    </row>
    <row r="61" spans="1:4" s="432" customFormat="1" ht="28.2" thickBot="1" x14ac:dyDescent="0.3">
      <c r="A61" s="300">
        <v>55</v>
      </c>
      <c r="B61" s="434" t="s">
        <v>426</v>
      </c>
      <c r="C61" s="436">
        <v>5.24</v>
      </c>
      <c r="D61" s="7">
        <v>5.24</v>
      </c>
    </row>
    <row r="62" spans="1:4" s="717" customFormat="1" ht="16.2" thickBot="1" x14ac:dyDescent="0.3">
      <c r="A62" s="300">
        <v>56</v>
      </c>
      <c r="B62" s="434" t="s">
        <v>535</v>
      </c>
      <c r="C62" s="735">
        <v>28.693200000000001</v>
      </c>
      <c r="D62" s="7">
        <v>28.693200000000001</v>
      </c>
    </row>
    <row r="63" spans="1:4" s="439" customFormat="1" ht="16.2" thickBot="1" x14ac:dyDescent="0.3">
      <c r="A63" s="300">
        <v>57</v>
      </c>
      <c r="B63" s="449" t="s">
        <v>427</v>
      </c>
      <c r="C63" s="448">
        <f>C64</f>
        <v>2493.8000000000002</v>
      </c>
      <c r="D63" s="7"/>
    </row>
    <row r="64" spans="1:4" s="439" customFormat="1" ht="16.2" thickBot="1" x14ac:dyDescent="0.3">
      <c r="A64" s="300">
        <v>58</v>
      </c>
      <c r="B64" s="434" t="s">
        <v>425</v>
      </c>
      <c r="C64" s="448">
        <v>2493.8000000000002</v>
      </c>
      <c r="D64" s="7">
        <v>2493.8000000000002</v>
      </c>
    </row>
    <row r="65" spans="1:5" ht="31.8" thickBot="1" x14ac:dyDescent="0.3">
      <c r="A65" s="313">
        <v>59</v>
      </c>
      <c r="B65" s="314" t="s">
        <v>531</v>
      </c>
      <c r="C65" s="315">
        <f>C66</f>
        <v>998</v>
      </c>
    </row>
    <row r="66" spans="1:5" ht="16.2" thickBot="1" x14ac:dyDescent="0.3">
      <c r="A66" s="313">
        <v>60</v>
      </c>
      <c r="B66" s="316" t="s">
        <v>390</v>
      </c>
      <c r="C66" s="317">
        <v>998</v>
      </c>
      <c r="E66" s="233"/>
    </row>
    <row r="67" spans="1:5" ht="16.2" thickBot="1" x14ac:dyDescent="0.35">
      <c r="A67" s="327">
        <v>61</v>
      </c>
      <c r="B67" s="328" t="s">
        <v>303</v>
      </c>
      <c r="C67" s="329">
        <f>C40+C41</f>
        <v>18370.312099999999</v>
      </c>
      <c r="D67" s="233">
        <f>D60+D58+D57+D47+D43+D31+D59+D56+D61+D64+D62</f>
        <v>2810.3921000000005</v>
      </c>
    </row>
    <row r="68" spans="1:5" ht="15.6" x14ac:dyDescent="0.25">
      <c r="A68" s="257"/>
    </row>
    <row r="69" spans="1:5" x14ac:dyDescent="0.25">
      <c r="C69" s="233"/>
    </row>
  </sheetData>
  <phoneticPr fontId="9" type="noConversion"/>
  <pageMargins left="0.25" right="0.25" top="0.75" bottom="0.75" header="0.3" footer="0.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2" t="s">
        <v>24</v>
      </c>
    </row>
    <row r="3" spans="1:22" x14ac:dyDescent="0.25">
      <c r="C3" s="858" t="s">
        <v>177</v>
      </c>
      <c r="D3" s="858"/>
      <c r="E3" s="858"/>
      <c r="F3" s="858"/>
      <c r="G3" s="858"/>
      <c r="H3" s="858"/>
      <c r="I3" s="858"/>
      <c r="J3" s="858"/>
      <c r="P3" s="12"/>
      <c r="R3" s="11" t="s">
        <v>178</v>
      </c>
      <c r="S3" s="4"/>
      <c r="T3" s="4"/>
      <c r="U3" s="5"/>
      <c r="V3" s="5"/>
    </row>
    <row r="4" spans="1:22" x14ac:dyDescent="0.25">
      <c r="B4" s="65"/>
      <c r="C4" s="858" t="s">
        <v>76</v>
      </c>
      <c r="D4" s="858"/>
      <c r="E4" s="858"/>
      <c r="F4" s="858"/>
      <c r="G4" s="858"/>
      <c r="H4" s="858"/>
      <c r="I4" s="858"/>
      <c r="P4" s="11"/>
      <c r="Q4" s="4"/>
      <c r="R4" s="12" t="s">
        <v>77</v>
      </c>
    </row>
    <row r="5" spans="1:22" ht="13.8" thickBot="1" x14ac:dyDescent="0.3">
      <c r="P5" s="12"/>
      <c r="T5" s="8" t="s">
        <v>78</v>
      </c>
    </row>
    <row r="6" spans="1:22" x14ac:dyDescent="0.25">
      <c r="A6" s="870"/>
      <c r="B6" s="872" t="s">
        <v>40</v>
      </c>
      <c r="C6" s="875" t="s">
        <v>41</v>
      </c>
      <c r="D6" s="865" t="s">
        <v>42</v>
      </c>
      <c r="E6" s="865"/>
      <c r="F6" s="866"/>
      <c r="G6" s="875" t="s">
        <v>43</v>
      </c>
      <c r="H6" s="865" t="s">
        <v>42</v>
      </c>
      <c r="I6" s="865"/>
      <c r="J6" s="867"/>
      <c r="K6" s="862" t="s">
        <v>179</v>
      </c>
      <c r="L6" s="865" t="s">
        <v>42</v>
      </c>
      <c r="M6" s="865"/>
      <c r="N6" s="866"/>
      <c r="O6" s="862" t="s">
        <v>44</v>
      </c>
      <c r="P6" s="865" t="s">
        <v>42</v>
      </c>
      <c r="Q6" s="865"/>
      <c r="R6" s="866"/>
      <c r="S6" s="862" t="s">
        <v>45</v>
      </c>
      <c r="T6" s="865" t="s">
        <v>42</v>
      </c>
      <c r="U6" s="865"/>
      <c r="V6" s="866"/>
    </row>
    <row r="7" spans="1:22" x14ac:dyDescent="0.25">
      <c r="A7" s="871"/>
      <c r="B7" s="873"/>
      <c r="C7" s="876"/>
      <c r="D7" s="859" t="s">
        <v>46</v>
      </c>
      <c r="E7" s="859"/>
      <c r="F7" s="868" t="s">
        <v>47</v>
      </c>
      <c r="G7" s="876"/>
      <c r="H7" s="859" t="s">
        <v>46</v>
      </c>
      <c r="I7" s="859"/>
      <c r="J7" s="860" t="s">
        <v>47</v>
      </c>
      <c r="K7" s="863"/>
      <c r="L7" s="859" t="s">
        <v>46</v>
      </c>
      <c r="M7" s="859"/>
      <c r="N7" s="868" t="s">
        <v>47</v>
      </c>
      <c r="O7" s="863"/>
      <c r="P7" s="859" t="s">
        <v>46</v>
      </c>
      <c r="Q7" s="859"/>
      <c r="R7" s="868" t="s">
        <v>47</v>
      </c>
      <c r="S7" s="863"/>
      <c r="T7" s="859" t="s">
        <v>46</v>
      </c>
      <c r="U7" s="859"/>
      <c r="V7" s="868" t="s">
        <v>47</v>
      </c>
    </row>
    <row r="8" spans="1:22" ht="46.2" thickBot="1" x14ac:dyDescent="0.3">
      <c r="A8" s="871"/>
      <c r="B8" s="874"/>
      <c r="C8" s="877"/>
      <c r="D8" s="66" t="s">
        <v>41</v>
      </c>
      <c r="E8" s="67" t="s">
        <v>48</v>
      </c>
      <c r="F8" s="869"/>
      <c r="G8" s="877"/>
      <c r="H8" s="66" t="s">
        <v>41</v>
      </c>
      <c r="I8" s="67" t="s">
        <v>48</v>
      </c>
      <c r="J8" s="861"/>
      <c r="K8" s="864"/>
      <c r="L8" s="66" t="s">
        <v>41</v>
      </c>
      <c r="M8" s="67" t="s">
        <v>48</v>
      </c>
      <c r="N8" s="869"/>
      <c r="O8" s="864"/>
      <c r="P8" s="66" t="s">
        <v>41</v>
      </c>
      <c r="Q8" s="67" t="s">
        <v>48</v>
      </c>
      <c r="R8" s="869"/>
      <c r="S8" s="864"/>
      <c r="T8" s="66" t="s">
        <v>41</v>
      </c>
      <c r="U8" s="67" t="s">
        <v>48</v>
      </c>
      <c r="V8" s="869"/>
    </row>
    <row r="9" spans="1:22" ht="28.2" thickBot="1" x14ac:dyDescent="0.3">
      <c r="A9" s="68">
        <v>1</v>
      </c>
      <c r="B9" s="69" t="s">
        <v>79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5">
      <c r="A10" s="73">
        <v>2</v>
      </c>
      <c r="B10" s="74" t="s">
        <v>49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5">
      <c r="A11" s="73">
        <v>3</v>
      </c>
      <c r="B11" s="14" t="s">
        <v>50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5">
      <c r="A12" s="73">
        <v>4</v>
      </c>
      <c r="B12" s="19" t="s">
        <v>51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5">
      <c r="A13" s="73">
        <v>5</v>
      </c>
      <c r="B13" s="87" t="s">
        <v>80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5">
      <c r="A14" s="88">
        <f>+A13+1</f>
        <v>6</v>
      </c>
      <c r="B14" s="37" t="s">
        <v>81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5">
      <c r="A15" s="88">
        <v>7</v>
      </c>
      <c r="B15" s="37" t="s">
        <v>82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5">
      <c r="A16" s="88">
        <f>+A15+1</f>
        <v>8</v>
      </c>
      <c r="B16" s="37" t="s">
        <v>83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5">
      <c r="A17" s="88">
        <v>9</v>
      </c>
      <c r="B17" s="22" t="s">
        <v>84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5">
      <c r="A18" s="88">
        <v>10</v>
      </c>
      <c r="B18" s="22" t="s">
        <v>85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5">
      <c r="A19" s="88">
        <v>11</v>
      </c>
      <c r="B19" s="37" t="s">
        <v>86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5">
      <c r="A20" s="88">
        <v>12</v>
      </c>
      <c r="B20" s="22" t="s">
        <v>34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5">
      <c r="A21" s="88">
        <v>13</v>
      </c>
      <c r="B21" s="37" t="s">
        <v>87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6" x14ac:dyDescent="0.3">
      <c r="A22" s="88">
        <v>14</v>
      </c>
      <c r="B22" s="37" t="s">
        <v>88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5">
      <c r="A23" s="88">
        <v>15</v>
      </c>
      <c r="B23" s="22" t="s">
        <v>89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5">
      <c r="A24" s="88">
        <v>16</v>
      </c>
      <c r="B24" s="37" t="s">
        <v>90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5">
      <c r="A25" s="88">
        <v>17</v>
      </c>
      <c r="B25" s="22" t="s">
        <v>91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x14ac:dyDescent="0.25">
      <c r="A26" s="88">
        <v>18</v>
      </c>
      <c r="B26" s="99" t="s">
        <v>92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6.4" x14ac:dyDescent="0.25">
      <c r="A27" s="88">
        <v>19</v>
      </c>
      <c r="B27" s="101" t="s">
        <v>93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5">
      <c r="A28" s="88">
        <f>+A27+1</f>
        <v>20</v>
      </c>
      <c r="B28" s="22" t="s">
        <v>94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5">
      <c r="A29" s="88">
        <f>+A28+1</f>
        <v>21</v>
      </c>
      <c r="B29" s="102" t="s">
        <v>95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5">
      <c r="A30" s="88">
        <f>+A29+1</f>
        <v>22</v>
      </c>
      <c r="B30" s="37" t="s">
        <v>96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5">
      <c r="A31" s="88">
        <f>+A30+1</f>
        <v>23</v>
      </c>
      <c r="B31" s="22" t="s">
        <v>97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5">
      <c r="A32" s="88">
        <f>+A31+1</f>
        <v>24</v>
      </c>
      <c r="B32" s="37" t="s">
        <v>98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5">
      <c r="A33" s="88">
        <v>25</v>
      </c>
      <c r="B33" s="22" t="s">
        <v>1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5">
      <c r="A34" s="88">
        <v>26</v>
      </c>
      <c r="B34" s="22" t="s">
        <v>7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5">
      <c r="A35" s="88">
        <f t="shared" ref="A35:A43" si="7">+A34+1</f>
        <v>27</v>
      </c>
      <c r="B35" s="22" t="s">
        <v>8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5">
      <c r="A36" s="88">
        <f t="shared" si="7"/>
        <v>28</v>
      </c>
      <c r="B36" s="22" t="s">
        <v>9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5">
      <c r="A37" s="88">
        <f t="shared" si="7"/>
        <v>29</v>
      </c>
      <c r="B37" s="22" t="s">
        <v>10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5">
      <c r="A38" s="88">
        <f t="shared" si="7"/>
        <v>30</v>
      </c>
      <c r="B38" s="22" t="s">
        <v>11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5">
      <c r="A39" s="88">
        <f t="shared" si="7"/>
        <v>31</v>
      </c>
      <c r="B39" s="22" t="s">
        <v>12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5">
      <c r="A40" s="88">
        <f t="shared" si="7"/>
        <v>32</v>
      </c>
      <c r="B40" s="22" t="s">
        <v>13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5">
      <c r="A41" s="88">
        <f t="shared" si="7"/>
        <v>33</v>
      </c>
      <c r="B41" s="22" t="s">
        <v>14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5">
      <c r="A42" s="88">
        <f t="shared" si="7"/>
        <v>34</v>
      </c>
      <c r="B42" s="22" t="s">
        <v>27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8" thickBot="1" x14ac:dyDescent="0.3">
      <c r="A43" s="103">
        <f t="shared" si="7"/>
        <v>35</v>
      </c>
      <c r="B43" s="52" t="s">
        <v>16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28.2" thickBot="1" x14ac:dyDescent="0.3">
      <c r="A44" s="68">
        <v>36</v>
      </c>
      <c r="B44" s="69" t="s">
        <v>99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5">
      <c r="A45" s="73">
        <f>+A44+1</f>
        <v>37</v>
      </c>
      <c r="B45" s="87" t="s">
        <v>100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5">
      <c r="A46" s="88">
        <v>38</v>
      </c>
      <c r="B46" s="37" t="s">
        <v>101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5">
      <c r="A47" s="88">
        <v>39</v>
      </c>
      <c r="B47" s="37" t="s">
        <v>102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5">
      <c r="A48" s="88">
        <v>40</v>
      </c>
      <c r="B48" s="37" t="s">
        <v>103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5">
      <c r="A49" s="88">
        <v>41</v>
      </c>
      <c r="B49" s="36" t="s">
        <v>104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5">
      <c r="A50" s="88">
        <f>+A49+1</f>
        <v>42</v>
      </c>
      <c r="B50" s="116" t="s">
        <v>105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5">
      <c r="A51" s="88">
        <v>43</v>
      </c>
      <c r="B51" s="37" t="s">
        <v>106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5">
      <c r="A52" s="88">
        <v>44</v>
      </c>
      <c r="B52" s="37" t="s">
        <v>107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5">
      <c r="A53" s="88">
        <v>45</v>
      </c>
      <c r="B53" s="37" t="s">
        <v>108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6.4" x14ac:dyDescent="0.25">
      <c r="A54" s="88">
        <v>46</v>
      </c>
      <c r="B54" s="101" t="s">
        <v>109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5">
      <c r="A55" s="88">
        <v>47</v>
      </c>
      <c r="B55" s="22" t="s">
        <v>28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5">
      <c r="A56" s="88">
        <f t="shared" ref="A56:A62" si="13">+A55+1</f>
        <v>48</v>
      </c>
      <c r="B56" s="22" t="s">
        <v>29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5">
      <c r="A57" s="88">
        <f t="shared" si="13"/>
        <v>49</v>
      </c>
      <c r="B57" s="22" t="s">
        <v>17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5">
      <c r="A58" s="88">
        <f t="shared" si="13"/>
        <v>50</v>
      </c>
      <c r="B58" s="22" t="s">
        <v>62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5">
      <c r="A59" s="88">
        <f t="shared" si="13"/>
        <v>51</v>
      </c>
      <c r="B59" s="22" t="s">
        <v>63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5">
      <c r="A60" s="88">
        <f t="shared" si="13"/>
        <v>52</v>
      </c>
      <c r="B60" s="22" t="s">
        <v>64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5">
      <c r="A61" s="88">
        <f t="shared" si="13"/>
        <v>53</v>
      </c>
      <c r="B61" s="51" t="s">
        <v>65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5">
      <c r="A62" s="88">
        <f t="shared" si="13"/>
        <v>54</v>
      </c>
      <c r="B62" s="50" t="s">
        <v>110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5">
      <c r="A63" s="88">
        <v>55</v>
      </c>
      <c r="B63" s="22" t="s">
        <v>35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5">
      <c r="A64" s="88">
        <f>+A63+1</f>
        <v>56</v>
      </c>
      <c r="B64" s="22" t="s">
        <v>18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5">
      <c r="A65" s="88">
        <f>+A64+1</f>
        <v>57</v>
      </c>
      <c r="B65" s="22" t="s">
        <v>66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5">
      <c r="A66" s="88">
        <v>58</v>
      </c>
      <c r="B66" s="22" t="s">
        <v>30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5">
      <c r="A67" s="88">
        <f>+A66+1</f>
        <v>59</v>
      </c>
      <c r="B67" s="22" t="s">
        <v>36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5">
      <c r="A68" s="88">
        <v>60</v>
      </c>
      <c r="B68" s="22" t="s">
        <v>67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5">
      <c r="A69" s="88">
        <v>61</v>
      </c>
      <c r="B69" s="22" t="s">
        <v>68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5">
      <c r="A70" s="88">
        <v>62</v>
      </c>
      <c r="B70" s="22" t="s">
        <v>19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5">
      <c r="A71" s="88">
        <v>63</v>
      </c>
      <c r="B71" s="22" t="s">
        <v>111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5">
      <c r="A72" s="88">
        <v>64</v>
      </c>
      <c r="B72" s="22" t="s">
        <v>69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5">
      <c r="A73" s="88">
        <f>+A72+1</f>
        <v>65</v>
      </c>
      <c r="B73" s="22" t="s">
        <v>20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5">
      <c r="A74" s="88">
        <f>+A73+1</f>
        <v>66</v>
      </c>
      <c r="B74" s="51" t="s">
        <v>112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5">
      <c r="A75" s="88">
        <f>+A74+1</f>
        <v>67</v>
      </c>
      <c r="B75" s="22" t="s">
        <v>70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5">
      <c r="A76" s="88">
        <f>+A75+1</f>
        <v>68</v>
      </c>
      <c r="B76" s="22" t="s">
        <v>21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5">
      <c r="A77" s="88">
        <f>+A76+1</f>
        <v>69</v>
      </c>
      <c r="B77" s="22" t="s">
        <v>113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5">
      <c r="A78" s="88">
        <v>70</v>
      </c>
      <c r="B78" s="51" t="s">
        <v>114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5">
      <c r="A79" s="88">
        <f t="shared" ref="A79:A142" si="19">+A78+1</f>
        <v>71</v>
      </c>
      <c r="B79" s="22" t="s">
        <v>22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5">
      <c r="A80" s="88">
        <f t="shared" si="19"/>
        <v>72</v>
      </c>
      <c r="B80" s="51" t="s">
        <v>115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5">
      <c r="A81" s="88">
        <f t="shared" si="19"/>
        <v>73</v>
      </c>
      <c r="B81" s="22" t="s">
        <v>71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5">
      <c r="A82" s="88">
        <f t="shared" si="19"/>
        <v>74</v>
      </c>
      <c r="B82" s="22" t="s">
        <v>33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5">
      <c r="A83" s="88">
        <v>75</v>
      </c>
      <c r="B83" s="22" t="s">
        <v>72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5">
      <c r="A84" s="88">
        <f t="shared" si="19"/>
        <v>76</v>
      </c>
      <c r="B84" s="22" t="s">
        <v>31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5">
      <c r="A85" s="88">
        <f t="shared" si="19"/>
        <v>77</v>
      </c>
      <c r="B85" s="51" t="s">
        <v>23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5">
      <c r="A86" s="88">
        <v>78</v>
      </c>
      <c r="B86" s="51" t="s">
        <v>116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5">
      <c r="A87" s="88">
        <f t="shared" si="19"/>
        <v>79</v>
      </c>
      <c r="B87" s="22" t="s">
        <v>73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5">
      <c r="A88" s="88">
        <v>80</v>
      </c>
      <c r="B88" s="22" t="s">
        <v>117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5">
      <c r="A89" s="88">
        <v>81</v>
      </c>
      <c r="B89" s="51" t="s">
        <v>5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5">
      <c r="A90" s="88">
        <v>82</v>
      </c>
      <c r="B90" s="36" t="s">
        <v>118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5">
      <c r="A91" s="88">
        <v>83</v>
      </c>
      <c r="B91" s="22" t="s">
        <v>7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5">
      <c r="A92" s="88">
        <v>84</v>
      </c>
      <c r="B92" s="22" t="s">
        <v>8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5">
      <c r="A93" s="88">
        <v>85</v>
      </c>
      <c r="B93" s="22" t="s">
        <v>9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5">
      <c r="A94" s="88">
        <f t="shared" si="19"/>
        <v>86</v>
      </c>
      <c r="B94" s="22" t="s">
        <v>10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5">
      <c r="A95" s="88">
        <f t="shared" si="19"/>
        <v>87</v>
      </c>
      <c r="B95" s="22" t="s">
        <v>11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5">
      <c r="A96" s="88">
        <f t="shared" si="19"/>
        <v>88</v>
      </c>
      <c r="B96" s="22" t="s">
        <v>12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5">
      <c r="A97" s="88">
        <v>89</v>
      </c>
      <c r="B97" s="22" t="s">
        <v>14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8" thickBot="1" x14ac:dyDescent="0.3">
      <c r="A98" s="117">
        <f t="shared" si="19"/>
        <v>90</v>
      </c>
      <c r="B98" s="39" t="s">
        <v>27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2" thickBot="1" x14ac:dyDescent="0.3">
      <c r="A99" s="68">
        <f t="shared" si="19"/>
        <v>91</v>
      </c>
      <c r="B99" s="69" t="s">
        <v>119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6.4" x14ac:dyDescent="0.25">
      <c r="A100" s="73">
        <f t="shared" si="19"/>
        <v>92</v>
      </c>
      <c r="B100" s="127" t="s">
        <v>120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5">
      <c r="A101" s="88">
        <f t="shared" si="19"/>
        <v>93</v>
      </c>
      <c r="B101" s="37" t="s">
        <v>121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5">
      <c r="A102" s="88">
        <f t="shared" si="19"/>
        <v>94</v>
      </c>
      <c r="B102" s="37" t="s">
        <v>122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5">
      <c r="A103" s="88">
        <v>95</v>
      </c>
      <c r="B103" s="116" t="s">
        <v>123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5">
      <c r="A104" s="88">
        <f t="shared" si="19"/>
        <v>96</v>
      </c>
      <c r="B104" s="116" t="s">
        <v>124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5">
      <c r="A105" s="88">
        <v>97</v>
      </c>
      <c r="B105" s="116" t="s">
        <v>125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5">
      <c r="A106" s="88">
        <v>98</v>
      </c>
      <c r="B106" s="37" t="s">
        <v>126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5">
      <c r="A107" s="88">
        <v>99</v>
      </c>
      <c r="B107" s="37" t="s">
        <v>127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5">
      <c r="A108" s="88">
        <v>100</v>
      </c>
      <c r="B108" s="37" t="s">
        <v>128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5">
      <c r="A109" s="88">
        <v>101</v>
      </c>
      <c r="B109" s="37" t="s">
        <v>129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5">
      <c r="A110" s="88">
        <v>102</v>
      </c>
      <c r="B110" s="37" t="s">
        <v>130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5">
      <c r="A111" s="88">
        <v>103</v>
      </c>
      <c r="B111" s="22" t="s">
        <v>3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5">
      <c r="A112" s="88">
        <v>104</v>
      </c>
      <c r="B112" s="37" t="s">
        <v>131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5">
      <c r="A113" s="88">
        <v>105</v>
      </c>
      <c r="B113" s="37" t="s">
        <v>132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5">
      <c r="A114" s="88">
        <v>106</v>
      </c>
      <c r="B114" s="22" t="s">
        <v>4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5">
      <c r="A115" s="88">
        <v>107</v>
      </c>
      <c r="B115" s="133" t="s">
        <v>58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5">
      <c r="A116" s="88">
        <v>108</v>
      </c>
      <c r="B116" s="133" t="s">
        <v>59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5">
      <c r="A117" s="88">
        <v>109</v>
      </c>
      <c r="B117" s="22" t="s">
        <v>133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5">
      <c r="A118" s="88">
        <v>110</v>
      </c>
      <c r="B118" s="51" t="s">
        <v>5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5">
      <c r="A119" s="88">
        <v>111</v>
      </c>
      <c r="B119" s="134" t="s">
        <v>134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5">
      <c r="A120" s="88">
        <v>112</v>
      </c>
      <c r="B120" s="134" t="s">
        <v>60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6.4" x14ac:dyDescent="0.25">
      <c r="A121" s="88">
        <v>113</v>
      </c>
      <c r="B121" s="135" t="s">
        <v>61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6.4" x14ac:dyDescent="0.25">
      <c r="A122" s="88">
        <v>114</v>
      </c>
      <c r="B122" s="31" t="s">
        <v>32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5">
      <c r="A123" s="88">
        <v>115</v>
      </c>
      <c r="B123" s="22" t="s">
        <v>7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5">
      <c r="A124" s="88">
        <f t="shared" si="19"/>
        <v>116</v>
      </c>
      <c r="B124" s="22" t="s">
        <v>8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5">
      <c r="A125" s="88">
        <f t="shared" si="19"/>
        <v>117</v>
      </c>
      <c r="B125" s="22" t="s">
        <v>9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5">
      <c r="A126" s="88">
        <f t="shared" si="19"/>
        <v>118</v>
      </c>
      <c r="B126" s="22" t="s">
        <v>10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5">
      <c r="A127" s="88">
        <f t="shared" si="19"/>
        <v>119</v>
      </c>
      <c r="B127" s="22" t="s">
        <v>11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5">
      <c r="A128" s="88">
        <f t="shared" si="19"/>
        <v>120</v>
      </c>
      <c r="B128" s="22" t="s">
        <v>12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5">
      <c r="A129" s="88">
        <f t="shared" si="19"/>
        <v>121</v>
      </c>
      <c r="B129" s="22" t="s">
        <v>13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5">
      <c r="A130" s="88">
        <f t="shared" si="19"/>
        <v>122</v>
      </c>
      <c r="B130" s="22" t="s">
        <v>14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5">
      <c r="A131" s="88">
        <f t="shared" si="19"/>
        <v>123</v>
      </c>
      <c r="B131" s="22" t="s">
        <v>27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5">
      <c r="A132" s="88">
        <f t="shared" si="19"/>
        <v>124</v>
      </c>
      <c r="B132" s="22" t="s">
        <v>16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5">
      <c r="A133" s="88">
        <f t="shared" si="19"/>
        <v>125</v>
      </c>
      <c r="B133" s="22" t="s">
        <v>135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5">
      <c r="A134" s="88">
        <f t="shared" si="19"/>
        <v>126</v>
      </c>
      <c r="B134" s="22" t="s">
        <v>136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5">
      <c r="A135" s="88">
        <f t="shared" si="19"/>
        <v>127</v>
      </c>
      <c r="B135" s="22" t="s">
        <v>100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5">
      <c r="A136" s="88">
        <f t="shared" si="19"/>
        <v>128</v>
      </c>
      <c r="B136" s="37" t="s">
        <v>137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5">
      <c r="A137" s="88">
        <f t="shared" si="19"/>
        <v>129</v>
      </c>
      <c r="B137" s="136" t="s">
        <v>138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5">
      <c r="A138" s="88">
        <v>130</v>
      </c>
      <c r="B138" s="22" t="s">
        <v>73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8" thickBot="1" x14ac:dyDescent="0.3">
      <c r="A139" s="117">
        <v>131</v>
      </c>
      <c r="B139" s="39" t="s">
        <v>117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2" thickBot="1" x14ac:dyDescent="0.3">
      <c r="A140" s="68">
        <v>132</v>
      </c>
      <c r="B140" s="140" t="s">
        <v>139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5">
      <c r="A141" s="73">
        <f t="shared" si="19"/>
        <v>133</v>
      </c>
      <c r="B141" s="87" t="s">
        <v>85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5">
      <c r="A142" s="88">
        <f t="shared" si="19"/>
        <v>134</v>
      </c>
      <c r="B142" s="37" t="s">
        <v>140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5">
      <c r="A143" s="88">
        <f>+A142+1</f>
        <v>135</v>
      </c>
      <c r="B143" s="37" t="s">
        <v>141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5">
      <c r="A144" s="88">
        <f>+A143+1</f>
        <v>136</v>
      </c>
      <c r="B144" s="37" t="s">
        <v>142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5">
      <c r="A145" s="88">
        <v>137</v>
      </c>
      <c r="B145" s="37" t="s">
        <v>143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5">
      <c r="A146" s="88">
        <v>138</v>
      </c>
      <c r="B146" s="116" t="s">
        <v>144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5">
      <c r="A147" s="88">
        <f>+A146+1</f>
        <v>139</v>
      </c>
      <c r="B147" s="37" t="s">
        <v>145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5">
      <c r="A148" s="88">
        <f>+A147+1</f>
        <v>140</v>
      </c>
      <c r="B148" s="37" t="s">
        <v>146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5">
      <c r="A149" s="88">
        <v>141</v>
      </c>
      <c r="B149" s="37" t="s">
        <v>147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5">
      <c r="A150" s="88">
        <v>142</v>
      </c>
      <c r="B150" s="37" t="s">
        <v>148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9.6" x14ac:dyDescent="0.25">
      <c r="A151" s="141">
        <v>143</v>
      </c>
      <c r="B151" s="142" t="s">
        <v>149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5">
      <c r="A152" s="141">
        <v>144</v>
      </c>
      <c r="B152" s="142" t="s">
        <v>150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6.4" x14ac:dyDescent="0.25">
      <c r="A153" s="88">
        <v>145</v>
      </c>
      <c r="B153" s="101" t="s">
        <v>151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6.4" x14ac:dyDescent="0.25">
      <c r="A154" s="88">
        <v>146</v>
      </c>
      <c r="B154" s="153" t="s">
        <v>56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5">
      <c r="A155" s="88">
        <v>147</v>
      </c>
      <c r="B155" s="153" t="s">
        <v>152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5">
      <c r="A156" s="88">
        <v>148</v>
      </c>
      <c r="B156" s="153" t="s">
        <v>153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5">
      <c r="A157" s="88">
        <v>149</v>
      </c>
      <c r="B157" s="22" t="s">
        <v>26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5">
      <c r="A158" s="88">
        <f t="shared" ref="A158:A205" si="26">+A157+1</f>
        <v>150</v>
      </c>
      <c r="B158" s="22" t="s">
        <v>7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5">
      <c r="A159" s="88">
        <f t="shared" si="26"/>
        <v>151</v>
      </c>
      <c r="B159" s="22" t="s">
        <v>8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5">
      <c r="A160" s="88">
        <f t="shared" si="26"/>
        <v>152</v>
      </c>
      <c r="B160" s="22" t="s">
        <v>9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5">
      <c r="A161" s="88">
        <f t="shared" si="26"/>
        <v>153</v>
      </c>
      <c r="B161" s="22" t="s">
        <v>10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5">
      <c r="A162" s="88">
        <f t="shared" si="26"/>
        <v>154</v>
      </c>
      <c r="B162" s="22" t="s">
        <v>11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5">
      <c r="A163" s="88">
        <f t="shared" si="26"/>
        <v>155</v>
      </c>
      <c r="B163" s="22" t="s">
        <v>12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5">
      <c r="A164" s="88">
        <f t="shared" si="26"/>
        <v>156</v>
      </c>
      <c r="B164" s="22" t="s">
        <v>13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5">
      <c r="A165" s="88">
        <f t="shared" si="26"/>
        <v>157</v>
      </c>
      <c r="B165" s="22" t="s">
        <v>14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5">
      <c r="A166" s="88">
        <f t="shared" si="26"/>
        <v>158</v>
      </c>
      <c r="B166" s="22" t="s">
        <v>27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5">
      <c r="A167" s="88">
        <f t="shared" si="26"/>
        <v>159</v>
      </c>
      <c r="B167" s="22" t="s">
        <v>16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5">
      <c r="A168" s="88">
        <f t="shared" si="26"/>
        <v>160</v>
      </c>
      <c r="B168" s="51" t="s">
        <v>80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5">
      <c r="A169" s="88">
        <f t="shared" si="26"/>
        <v>161</v>
      </c>
      <c r="B169" s="37" t="s">
        <v>154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5">
      <c r="A170" s="88">
        <f t="shared" si="26"/>
        <v>162</v>
      </c>
      <c r="B170" s="22" t="s">
        <v>34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5">
      <c r="A171" s="88">
        <f t="shared" si="26"/>
        <v>163</v>
      </c>
      <c r="B171" s="116" t="s">
        <v>155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5">
      <c r="A172" s="88">
        <f t="shared" si="26"/>
        <v>164</v>
      </c>
      <c r="B172" s="37" t="s">
        <v>156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5">
      <c r="A173" s="88">
        <v>165</v>
      </c>
      <c r="B173" s="22" t="s">
        <v>6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8" thickBot="1" x14ac:dyDescent="0.3">
      <c r="A174" s="117">
        <f t="shared" si="26"/>
        <v>166</v>
      </c>
      <c r="B174" s="155" t="s">
        <v>157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2" thickBot="1" x14ac:dyDescent="0.3">
      <c r="A175" s="68">
        <f t="shared" si="26"/>
        <v>167</v>
      </c>
      <c r="B175" s="69" t="s">
        <v>158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5">
      <c r="A176" s="158">
        <f t="shared" si="26"/>
        <v>168</v>
      </c>
      <c r="B176" s="159" t="s">
        <v>89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5">
      <c r="A177" s="164">
        <f t="shared" si="26"/>
        <v>169</v>
      </c>
      <c r="B177" s="37" t="s">
        <v>159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5">
      <c r="A178" s="164">
        <f t="shared" si="26"/>
        <v>170</v>
      </c>
      <c r="B178" s="37" t="s">
        <v>160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6.4" x14ac:dyDescent="0.25">
      <c r="A179" s="164">
        <v>171</v>
      </c>
      <c r="B179" s="165" t="s">
        <v>161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10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5">
      <c r="A180" s="164">
        <f t="shared" si="26"/>
        <v>172</v>
      </c>
      <c r="B180" s="37" t="s">
        <v>162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5">
      <c r="A181" s="164">
        <f t="shared" si="26"/>
        <v>173</v>
      </c>
      <c r="B181" s="37" t="s">
        <v>154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5">
      <c r="A182" s="164">
        <v>174</v>
      </c>
      <c r="B182" s="37" t="s">
        <v>163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5">
      <c r="A183" s="164">
        <v>175</v>
      </c>
      <c r="B183" s="37" t="s">
        <v>164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5">
      <c r="A184" s="164">
        <v>176</v>
      </c>
      <c r="B184" s="37" t="s">
        <v>165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5">
      <c r="A185" s="164">
        <v>177</v>
      </c>
      <c r="B185" s="22" t="s">
        <v>94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5">
      <c r="A186" s="164">
        <f t="shared" si="26"/>
        <v>178</v>
      </c>
      <c r="B186" s="37" t="s">
        <v>166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5">
      <c r="A187" s="164">
        <v>179</v>
      </c>
      <c r="B187" s="22" t="s">
        <v>7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5">
      <c r="A188" s="164">
        <f t="shared" si="26"/>
        <v>180</v>
      </c>
      <c r="B188" s="22" t="s">
        <v>8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5">
      <c r="A189" s="164">
        <f t="shared" si="26"/>
        <v>181</v>
      </c>
      <c r="B189" s="22" t="s">
        <v>9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5">
      <c r="A190" s="164">
        <f t="shared" si="26"/>
        <v>182</v>
      </c>
      <c r="B190" s="22" t="s">
        <v>10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5">
      <c r="A191" s="164">
        <f t="shared" si="26"/>
        <v>183</v>
      </c>
      <c r="B191" s="22" t="s">
        <v>11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5">
      <c r="A192" s="164">
        <f t="shared" si="26"/>
        <v>184</v>
      </c>
      <c r="B192" s="22" t="s">
        <v>12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5">
      <c r="A193" s="164">
        <f t="shared" si="26"/>
        <v>185</v>
      </c>
      <c r="B193" s="22" t="s">
        <v>13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5">
      <c r="A194" s="164">
        <f t="shared" si="26"/>
        <v>186</v>
      </c>
      <c r="B194" s="22" t="s">
        <v>14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5">
      <c r="A195" s="164">
        <f t="shared" si="26"/>
        <v>187</v>
      </c>
      <c r="B195" s="22" t="s">
        <v>27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8" thickBot="1" x14ac:dyDescent="0.3">
      <c r="A196" s="166">
        <f t="shared" si="26"/>
        <v>188</v>
      </c>
      <c r="B196" s="22" t="s">
        <v>16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28.2" thickBot="1" x14ac:dyDescent="0.3">
      <c r="A197" s="68">
        <v>189</v>
      </c>
      <c r="B197" s="69" t="s">
        <v>167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5">
      <c r="A198" s="73">
        <v>190</v>
      </c>
      <c r="B198" s="87" t="s">
        <v>91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5">
      <c r="A199" s="88">
        <f t="shared" si="26"/>
        <v>191</v>
      </c>
      <c r="B199" s="37" t="s">
        <v>168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5">
      <c r="A200" s="88">
        <f t="shared" si="26"/>
        <v>192</v>
      </c>
      <c r="B200" s="22" t="s">
        <v>169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5">
      <c r="A201" s="88">
        <f t="shared" si="26"/>
        <v>193</v>
      </c>
      <c r="B201" s="37" t="s">
        <v>170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5">
      <c r="A202" s="88">
        <f t="shared" si="26"/>
        <v>194</v>
      </c>
      <c r="B202" s="37" t="s">
        <v>171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5">
      <c r="A203" s="88">
        <v>195</v>
      </c>
      <c r="B203" s="22" t="s">
        <v>94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6.4" x14ac:dyDescent="0.25">
      <c r="A204" s="88">
        <f t="shared" si="26"/>
        <v>196</v>
      </c>
      <c r="B204" s="101" t="s">
        <v>172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5">
      <c r="A205" s="88">
        <f t="shared" si="26"/>
        <v>197</v>
      </c>
      <c r="B205" s="22" t="s">
        <v>173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5">
      <c r="A206" s="88">
        <v>198</v>
      </c>
      <c r="B206" s="22" t="s">
        <v>34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8" thickBot="1" x14ac:dyDescent="0.3">
      <c r="A207" s="117">
        <v>199</v>
      </c>
      <c r="B207" s="133" t="s">
        <v>174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8" thickBot="1" x14ac:dyDescent="0.3">
      <c r="A208" s="68">
        <v>200</v>
      </c>
      <c r="B208" s="173" t="s">
        <v>175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5">
      <c r="B211" s="6" t="s">
        <v>74</v>
      </c>
    </row>
    <row r="212" spans="2:2" x14ac:dyDescent="0.25">
      <c r="B212" s="6" t="s">
        <v>180</v>
      </c>
    </row>
    <row r="213" spans="2:2" x14ac:dyDescent="0.25">
      <c r="B213" s="64" t="s">
        <v>176</v>
      </c>
    </row>
    <row r="214" spans="2:2" x14ac:dyDescent="0.25">
      <c r="B214" s="6" t="s">
        <v>75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7"/>
  <sheetViews>
    <sheetView topLeftCell="C25" zoomScaleNormal="100" workbookViewId="0">
      <selection activeCell="V31" sqref="V31"/>
    </sheetView>
  </sheetViews>
  <sheetFormatPr defaultRowHeight="13.2" x14ac:dyDescent="0.25"/>
  <cols>
    <col min="1" max="2" width="9.109375" hidden="1" customWidth="1"/>
    <col min="3" max="3" width="4.44140625" customWidth="1"/>
    <col min="4" max="4" width="43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</cols>
  <sheetData>
    <row r="1" spans="1:16" hidden="1" x14ac:dyDescent="0.25"/>
    <row r="2" spans="1:16" hidden="1" x14ac:dyDescent="0.25">
      <c r="G2" s="884"/>
      <c r="H2" s="884"/>
    </row>
    <row r="3" spans="1:16" hidden="1" x14ac:dyDescent="0.25"/>
    <row r="4" spans="1:16" s="208" customFormat="1" x14ac:dyDescent="0.25">
      <c r="K4" s="8" t="s">
        <v>24</v>
      </c>
      <c r="L4" s="8"/>
      <c r="M4" s="12"/>
    </row>
    <row r="5" spans="1:16" s="208" customFormat="1" x14ac:dyDescent="0.25">
      <c r="K5" s="187" t="s">
        <v>404</v>
      </c>
      <c r="L5" s="13"/>
      <c r="M5" s="4"/>
    </row>
    <row r="6" spans="1:16" s="208" customFormat="1" x14ac:dyDescent="0.25">
      <c r="K6" s="8" t="s">
        <v>39</v>
      </c>
      <c r="L6" s="8"/>
      <c r="M6" s="12"/>
    </row>
    <row r="7" spans="1:16" x14ac:dyDescent="0.25">
      <c r="K7" s="8"/>
      <c r="L7" s="8"/>
      <c r="M7" s="12"/>
    </row>
    <row r="8" spans="1:16" x14ac:dyDescent="0.25">
      <c r="C8" s="13" t="s">
        <v>38</v>
      </c>
      <c r="D8" s="885" t="s">
        <v>366</v>
      </c>
      <c r="E8" s="886"/>
      <c r="F8" s="886"/>
      <c r="G8" s="886"/>
      <c r="H8" s="886"/>
      <c r="I8" s="886"/>
      <c r="J8" s="886"/>
      <c r="K8" s="187"/>
      <c r="L8" s="13"/>
      <c r="M8" s="4"/>
      <c r="N8" s="4"/>
    </row>
    <row r="9" spans="1:16" x14ac:dyDescent="0.25">
      <c r="E9" s="858"/>
      <c r="F9" s="858"/>
      <c r="G9" s="858"/>
      <c r="H9" s="858"/>
      <c r="K9" s="8"/>
      <c r="L9" s="8"/>
      <c r="M9" s="12"/>
    </row>
    <row r="10" spans="1:16" s="207" customFormat="1" x14ac:dyDescent="0.25">
      <c r="E10" s="206"/>
      <c r="F10" s="206"/>
      <c r="G10" s="206"/>
      <c r="H10" s="206"/>
      <c r="K10" s="8"/>
      <c r="L10" s="8"/>
      <c r="M10" s="12"/>
    </row>
    <row r="11" spans="1:16" ht="13.8" thickBot="1" x14ac:dyDescent="0.3">
      <c r="L11" s="8" t="s">
        <v>355</v>
      </c>
    </row>
    <row r="12" spans="1:16" ht="12.75" customHeight="1" x14ac:dyDescent="0.25">
      <c r="C12" s="880" t="s">
        <v>0</v>
      </c>
      <c r="D12" s="882" t="s">
        <v>40</v>
      </c>
      <c r="E12" s="878" t="s">
        <v>41</v>
      </c>
      <c r="F12" s="879"/>
      <c r="G12" s="878" t="s">
        <v>43</v>
      </c>
      <c r="H12" s="879"/>
      <c r="I12" s="878" t="s">
        <v>206</v>
      </c>
      <c r="J12" s="879"/>
      <c r="K12" s="878" t="s">
        <v>204</v>
      </c>
      <c r="L12" s="879"/>
      <c r="M12" s="878" t="s">
        <v>45</v>
      </c>
      <c r="N12" s="879"/>
    </row>
    <row r="13" spans="1:16" ht="27" thickBot="1" x14ac:dyDescent="0.3">
      <c r="C13" s="881"/>
      <c r="D13" s="883"/>
      <c r="E13" s="197" t="s">
        <v>41</v>
      </c>
      <c r="F13" s="198" t="s">
        <v>48</v>
      </c>
      <c r="G13" s="195" t="s">
        <v>41</v>
      </c>
      <c r="H13" s="196" t="s">
        <v>48</v>
      </c>
      <c r="I13" s="195" t="s">
        <v>41</v>
      </c>
      <c r="J13" s="196" t="s">
        <v>48</v>
      </c>
      <c r="K13" s="195" t="s">
        <v>41</v>
      </c>
      <c r="L13" s="196" t="s">
        <v>48</v>
      </c>
      <c r="M13" s="195" t="s">
        <v>41</v>
      </c>
      <c r="N13" s="196" t="s">
        <v>48</v>
      </c>
    </row>
    <row r="14" spans="1:16" s="7" customFormat="1" x14ac:dyDescent="0.25">
      <c r="C14" s="440">
        <v>1</v>
      </c>
      <c r="D14" s="441" t="s">
        <v>52</v>
      </c>
      <c r="E14" s="442">
        <f t="shared" ref="E14:F16" si="0">G14+I14+K14+M14</f>
        <v>48.845219999999998</v>
      </c>
      <c r="F14" s="9">
        <f t="shared" si="0"/>
        <v>21.439</v>
      </c>
      <c r="G14" s="174">
        <f>SUM(G15:G16)</f>
        <v>25</v>
      </c>
      <c r="H14" s="443">
        <f>SUM(H15:H15)</f>
        <v>0</v>
      </c>
      <c r="I14" s="444">
        <f>SUM(I15:I15)</f>
        <v>23.845220000000001</v>
      </c>
      <c r="J14" s="445">
        <f>SUM(J15:J15)</f>
        <v>21.439</v>
      </c>
      <c r="K14" s="189"/>
      <c r="L14" s="190"/>
      <c r="M14" s="189"/>
      <c r="N14" s="190"/>
    </row>
    <row r="15" spans="1:16" x14ac:dyDescent="0.25">
      <c r="A15" s="7"/>
      <c r="B15" s="7"/>
      <c r="C15" s="440">
        <v>2</v>
      </c>
      <c r="D15" s="550" t="s">
        <v>25</v>
      </c>
      <c r="E15" s="551">
        <f t="shared" si="0"/>
        <v>41.845219999999998</v>
      </c>
      <c r="F15" s="552">
        <f t="shared" si="0"/>
        <v>21.439</v>
      </c>
      <c r="G15" s="553">
        <v>18</v>
      </c>
      <c r="H15" s="554"/>
      <c r="I15" s="718">
        <v>23.845220000000001</v>
      </c>
      <c r="J15" s="190">
        <v>21.439</v>
      </c>
      <c r="K15" s="189"/>
      <c r="L15" s="190"/>
      <c r="M15" s="189"/>
      <c r="N15" s="190"/>
      <c r="O15" s="7"/>
      <c r="P15" s="578"/>
    </row>
    <row r="16" spans="1:16" s="721" customFormat="1" x14ac:dyDescent="0.25">
      <c r="A16" s="7"/>
      <c r="B16" s="7"/>
      <c r="C16" s="440"/>
      <c r="D16" s="754" t="s">
        <v>537</v>
      </c>
      <c r="E16" s="551">
        <f t="shared" si="0"/>
        <v>7</v>
      </c>
      <c r="F16" s="755"/>
      <c r="G16" s="756">
        <v>7</v>
      </c>
      <c r="H16" s="757"/>
      <c r="I16" s="718"/>
      <c r="J16" s="758"/>
      <c r="K16" s="189"/>
      <c r="L16" s="190"/>
      <c r="M16" s="189"/>
      <c r="N16" s="190"/>
      <c r="O16" s="7"/>
      <c r="P16" s="578"/>
    </row>
    <row r="17" spans="1:15" ht="12.75" customHeight="1" x14ac:dyDescent="0.25">
      <c r="A17" s="7"/>
      <c r="B17" s="7"/>
      <c r="C17" s="440">
        <v>3</v>
      </c>
      <c r="D17" s="447" t="s">
        <v>53</v>
      </c>
      <c r="E17" s="442">
        <f t="shared" ref="E17:F26" si="1">G17+I17+K17+M17</f>
        <v>43.172879999999999</v>
      </c>
      <c r="F17" s="442">
        <f t="shared" si="1"/>
        <v>0</v>
      </c>
      <c r="G17" s="174">
        <f>SUM(G18:G21)</f>
        <v>0</v>
      </c>
      <c r="H17" s="190"/>
      <c r="I17" s="174">
        <f>SUM(I18:I22)</f>
        <v>43.172879999999999</v>
      </c>
      <c r="J17" s="174">
        <f>SUM(J18:J21)</f>
        <v>0</v>
      </c>
      <c r="K17" s="189"/>
      <c r="L17" s="190"/>
      <c r="M17" s="189"/>
      <c r="N17" s="190"/>
      <c r="O17" s="7"/>
    </row>
    <row r="18" spans="1:15" x14ac:dyDescent="0.25">
      <c r="A18" s="7"/>
      <c r="B18" s="7"/>
      <c r="C18" s="440">
        <v>4</v>
      </c>
      <c r="D18" s="555" t="s">
        <v>54</v>
      </c>
      <c r="E18" s="551">
        <f t="shared" si="1"/>
        <v>-1290</v>
      </c>
      <c r="F18" s="552"/>
      <c r="G18" s="189">
        <v>-1290</v>
      </c>
      <c r="H18" s="190"/>
      <c r="I18" s="189"/>
      <c r="J18" s="190"/>
      <c r="K18" s="189"/>
      <c r="L18" s="190"/>
      <c r="M18" s="189"/>
      <c r="N18" s="190"/>
      <c r="O18" s="7"/>
    </row>
    <row r="19" spans="1:15" x14ac:dyDescent="0.25">
      <c r="A19" s="7"/>
      <c r="B19" s="7"/>
      <c r="C19" s="440">
        <v>5</v>
      </c>
      <c r="D19" s="555" t="s">
        <v>55</v>
      </c>
      <c r="E19" s="551">
        <f t="shared" si="1"/>
        <v>1290</v>
      </c>
      <c r="F19" s="552"/>
      <c r="G19" s="189">
        <v>1290</v>
      </c>
      <c r="H19" s="190"/>
      <c r="I19" s="189"/>
      <c r="J19" s="190"/>
      <c r="K19" s="189"/>
      <c r="L19" s="190"/>
      <c r="M19" s="189"/>
      <c r="N19" s="190"/>
      <c r="O19" s="7"/>
    </row>
    <row r="20" spans="1:15" s="446" customFormat="1" x14ac:dyDescent="0.25">
      <c r="A20" s="7"/>
      <c r="B20" s="7"/>
      <c r="C20" s="440">
        <v>6</v>
      </c>
      <c r="D20" s="556" t="s">
        <v>372</v>
      </c>
      <c r="E20" s="551"/>
      <c r="F20" s="552"/>
      <c r="G20" s="189"/>
      <c r="H20" s="190"/>
      <c r="I20" s="189">
        <v>1E-3</v>
      </c>
      <c r="J20" s="190"/>
      <c r="K20" s="189"/>
      <c r="L20" s="190"/>
      <c r="M20" s="189"/>
      <c r="N20" s="190"/>
      <c r="O20" s="7"/>
    </row>
    <row r="21" spans="1:15" ht="42" thickBot="1" x14ac:dyDescent="0.3">
      <c r="A21" s="7"/>
      <c r="B21" s="7"/>
      <c r="C21" s="440">
        <v>7</v>
      </c>
      <c r="D21" s="409" t="s">
        <v>414</v>
      </c>
      <c r="E21" s="768">
        <f t="shared" si="1"/>
        <v>15.58226</v>
      </c>
      <c r="F21" s="752"/>
      <c r="G21" s="769"/>
      <c r="H21" s="770"/>
      <c r="I21" s="718">
        <v>15.58226</v>
      </c>
      <c r="J21" s="190"/>
      <c r="K21" s="189"/>
      <c r="L21" s="190"/>
      <c r="M21" s="189"/>
      <c r="N21" s="190"/>
      <c r="O21" s="7"/>
    </row>
    <row r="22" spans="1:15" s="717" customFormat="1" ht="14.4" thickBot="1" x14ac:dyDescent="0.3">
      <c r="A22" s="7"/>
      <c r="B22" s="7"/>
      <c r="C22" s="440">
        <v>8</v>
      </c>
      <c r="D22" s="434" t="s">
        <v>535</v>
      </c>
      <c r="E22" s="768">
        <f t="shared" si="1"/>
        <v>27.58962</v>
      </c>
      <c r="F22" s="752"/>
      <c r="G22" s="769"/>
      <c r="H22" s="770"/>
      <c r="I22" s="747">
        <v>27.58962</v>
      </c>
      <c r="J22" s="190"/>
      <c r="K22" s="189"/>
      <c r="L22" s="190"/>
      <c r="M22" s="189"/>
      <c r="N22" s="190"/>
      <c r="O22" s="7"/>
    </row>
    <row r="23" spans="1:15" s="717" customFormat="1" ht="13.8" x14ac:dyDescent="0.25">
      <c r="A23" s="7"/>
      <c r="B23" s="7"/>
      <c r="C23" s="440">
        <v>9</v>
      </c>
      <c r="D23" s="731" t="s">
        <v>533</v>
      </c>
      <c r="E23" s="733">
        <f t="shared" si="1"/>
        <v>-6.5</v>
      </c>
      <c r="F23" s="9"/>
      <c r="G23" s="174">
        <v>-6.5</v>
      </c>
      <c r="H23" s="190"/>
      <c r="I23" s="753"/>
      <c r="J23" s="190"/>
      <c r="K23" s="189"/>
      <c r="L23" s="190"/>
      <c r="M23" s="189"/>
      <c r="N23" s="190"/>
      <c r="O23" s="7"/>
    </row>
    <row r="24" spans="1:15" s="717" customFormat="1" ht="29.25" customHeight="1" x14ac:dyDescent="0.25">
      <c r="A24" s="7"/>
      <c r="B24" s="7"/>
      <c r="C24" s="440">
        <v>10</v>
      </c>
      <c r="D24" s="732" t="s">
        <v>534</v>
      </c>
      <c r="E24" s="558">
        <f t="shared" si="1"/>
        <v>-6.5</v>
      </c>
      <c r="F24" s="552"/>
      <c r="G24" s="189">
        <v>-6.5</v>
      </c>
      <c r="H24" s="190"/>
      <c r="I24" s="753"/>
      <c r="J24" s="190"/>
      <c r="K24" s="189"/>
      <c r="L24" s="190"/>
      <c r="M24" s="189"/>
      <c r="N24" s="190"/>
      <c r="O24" s="7"/>
    </row>
    <row r="25" spans="1:15" s="721" customFormat="1" ht="17.25" customHeight="1" x14ac:dyDescent="0.25">
      <c r="A25" s="7"/>
      <c r="B25" s="7"/>
      <c r="C25" s="440">
        <v>11</v>
      </c>
      <c r="D25" s="759" t="s">
        <v>97</v>
      </c>
      <c r="E25" s="760">
        <f t="shared" si="1"/>
        <v>3.7709700000000002</v>
      </c>
      <c r="F25" s="729"/>
      <c r="G25" s="761">
        <f>G26</f>
        <v>3.7709700000000002</v>
      </c>
      <c r="H25" s="190"/>
      <c r="I25" s="753"/>
      <c r="J25" s="190"/>
      <c r="K25" s="189"/>
      <c r="L25" s="190"/>
      <c r="M25" s="189"/>
      <c r="N25" s="190"/>
      <c r="O25" s="7"/>
    </row>
    <row r="26" spans="1:15" s="721" customFormat="1" ht="27.75" customHeight="1" x14ac:dyDescent="0.25">
      <c r="A26" s="7"/>
      <c r="B26" s="7"/>
      <c r="C26" s="440">
        <v>12</v>
      </c>
      <c r="D26" s="732" t="s">
        <v>538</v>
      </c>
      <c r="E26" s="558">
        <f t="shared" si="1"/>
        <v>3.7709700000000002</v>
      </c>
      <c r="F26" s="552"/>
      <c r="G26" s="753">
        <v>3.7709700000000002</v>
      </c>
      <c r="H26" s="190"/>
      <c r="I26" s="753"/>
      <c r="J26" s="190"/>
      <c r="K26" s="189"/>
      <c r="L26" s="190"/>
      <c r="M26" s="189"/>
      <c r="N26" s="190"/>
      <c r="O26" s="7"/>
    </row>
    <row r="27" spans="1:15" x14ac:dyDescent="0.25">
      <c r="A27" s="7"/>
      <c r="B27" s="7"/>
      <c r="C27" s="440">
        <v>13</v>
      </c>
      <c r="D27" s="559" t="s">
        <v>183</v>
      </c>
      <c r="E27" s="199">
        <f>G27+I27+K27+M27</f>
        <v>2493.8000000000002</v>
      </c>
      <c r="F27" s="479"/>
      <c r="G27" s="174">
        <f>SUM(G28:G28)</f>
        <v>0</v>
      </c>
      <c r="H27" s="190"/>
      <c r="I27" s="174">
        <f>SUM(I28:I28)</f>
        <v>2493.8000000000002</v>
      </c>
      <c r="J27" s="190"/>
      <c r="K27" s="189"/>
      <c r="L27" s="190"/>
      <c r="M27" s="189"/>
      <c r="N27" s="190"/>
      <c r="O27" s="7"/>
    </row>
    <row r="28" spans="1:15" x14ac:dyDescent="0.25">
      <c r="A28" s="7"/>
      <c r="B28" s="7"/>
      <c r="C28" s="440">
        <f>C27+1</f>
        <v>14</v>
      </c>
      <c r="D28" s="555" t="s">
        <v>181</v>
      </c>
      <c r="E28" s="470">
        <f t="shared" ref="E28:E30" si="2">G28+I28+K28+M28</f>
        <v>2493.8000000000002</v>
      </c>
      <c r="F28" s="552"/>
      <c r="G28" s="189"/>
      <c r="H28" s="190"/>
      <c r="I28" s="189">
        <v>2493.8000000000002</v>
      </c>
      <c r="J28" s="560"/>
      <c r="K28" s="189"/>
      <c r="L28" s="190"/>
      <c r="M28" s="189"/>
      <c r="N28" s="190"/>
      <c r="O28" s="7"/>
    </row>
    <row r="29" spans="1:15" x14ac:dyDescent="0.25">
      <c r="A29" s="7"/>
      <c r="B29" s="7"/>
      <c r="C29" s="440">
        <f t="shared" ref="C29:C51" si="3">C28+1</f>
        <v>15</v>
      </c>
      <c r="D29" s="441" t="s">
        <v>57</v>
      </c>
      <c r="E29" s="199">
        <f t="shared" si="2"/>
        <v>18.992999999999999</v>
      </c>
      <c r="F29" s="479"/>
      <c r="G29" s="174"/>
      <c r="H29" s="190"/>
      <c r="I29" s="174">
        <f>I30</f>
        <v>18.992999999999999</v>
      </c>
      <c r="J29" s="190"/>
      <c r="K29" s="189"/>
      <c r="L29" s="190"/>
      <c r="M29" s="189"/>
      <c r="N29" s="190"/>
      <c r="O29" s="7"/>
    </row>
    <row r="30" spans="1:15" ht="16.2" thickBot="1" x14ac:dyDescent="0.35">
      <c r="A30" s="7"/>
      <c r="B30" s="7"/>
      <c r="C30" s="440">
        <f t="shared" si="3"/>
        <v>16</v>
      </c>
      <c r="D30" s="561" t="s">
        <v>416</v>
      </c>
      <c r="E30" s="470">
        <f t="shared" si="2"/>
        <v>18.992999999999999</v>
      </c>
      <c r="F30" s="552"/>
      <c r="G30" s="189"/>
      <c r="H30" s="190"/>
      <c r="I30" s="189">
        <v>18.992999999999999</v>
      </c>
      <c r="J30" s="190"/>
      <c r="K30" s="189"/>
      <c r="L30" s="190"/>
      <c r="M30" s="189"/>
      <c r="N30" s="190"/>
      <c r="O30" s="7"/>
    </row>
    <row r="31" spans="1:15" x14ac:dyDescent="0.25">
      <c r="A31" s="7"/>
      <c r="B31" s="7"/>
      <c r="C31" s="440">
        <f t="shared" si="3"/>
        <v>17</v>
      </c>
      <c r="D31" s="441" t="s">
        <v>432</v>
      </c>
      <c r="E31" s="199">
        <f t="shared" ref="E31:E35" si="4">G31+I31+K31+M31</f>
        <v>5</v>
      </c>
      <c r="F31" s="9">
        <f>H31+J31+L31+N31</f>
        <v>0</v>
      </c>
      <c r="G31" s="174">
        <f>G32</f>
        <v>5</v>
      </c>
      <c r="H31" s="9"/>
      <c r="I31" s="174"/>
      <c r="J31" s="9"/>
      <c r="K31" s="189"/>
      <c r="L31" s="190"/>
      <c r="M31" s="174"/>
      <c r="N31" s="9"/>
      <c r="O31" s="7"/>
    </row>
    <row r="32" spans="1:15" x14ac:dyDescent="0.25">
      <c r="A32" s="7"/>
      <c r="B32" s="7"/>
      <c r="C32" s="440">
        <f t="shared" si="3"/>
        <v>18</v>
      </c>
      <c r="D32" s="562" t="s">
        <v>433</v>
      </c>
      <c r="E32" s="199">
        <f t="shared" si="4"/>
        <v>5</v>
      </c>
      <c r="F32" s="9">
        <f>H32+J32+L32+N32</f>
        <v>0</v>
      </c>
      <c r="G32" s="563">
        <v>5</v>
      </c>
      <c r="H32" s="9"/>
      <c r="I32" s="174"/>
      <c r="J32" s="9"/>
      <c r="K32" s="189"/>
      <c r="L32" s="190"/>
      <c r="M32" s="174"/>
      <c r="N32" s="9"/>
      <c r="O32" s="7"/>
    </row>
    <row r="33" spans="1:15" s="717" customFormat="1" x14ac:dyDescent="0.25">
      <c r="A33" s="7"/>
      <c r="B33" s="7"/>
      <c r="C33" s="440">
        <f t="shared" si="3"/>
        <v>19</v>
      </c>
      <c r="D33" s="767" t="s">
        <v>9</v>
      </c>
      <c r="E33" s="766">
        <f t="shared" si="4"/>
        <v>2.0569999999999999</v>
      </c>
      <c r="F33" s="729"/>
      <c r="G33" s="726">
        <v>2.0569999999999999</v>
      </c>
      <c r="H33" s="9"/>
      <c r="I33" s="568"/>
      <c r="J33" s="9"/>
      <c r="K33" s="189"/>
      <c r="L33" s="190"/>
      <c r="M33" s="174"/>
      <c r="N33" s="9"/>
      <c r="O33" s="7"/>
    </row>
    <row r="34" spans="1:15" s="721" customFormat="1" x14ac:dyDescent="0.25">
      <c r="A34" s="7"/>
      <c r="B34" s="7"/>
      <c r="C34" s="440">
        <f t="shared" si="3"/>
        <v>20</v>
      </c>
      <c r="D34" s="767" t="s">
        <v>27</v>
      </c>
      <c r="E34" s="766">
        <f t="shared" si="4"/>
        <v>15</v>
      </c>
      <c r="F34" s="729"/>
      <c r="G34" s="726">
        <v>15</v>
      </c>
      <c r="H34" s="9"/>
      <c r="I34" s="568"/>
      <c r="J34" s="9"/>
      <c r="K34" s="189"/>
      <c r="L34" s="190"/>
      <c r="M34" s="174"/>
      <c r="N34" s="9"/>
      <c r="O34" s="7"/>
    </row>
    <row r="35" spans="1:15" s="549" customFormat="1" x14ac:dyDescent="0.25">
      <c r="A35" s="7"/>
      <c r="B35" s="7"/>
      <c r="C35" s="440">
        <f t="shared" si="3"/>
        <v>21</v>
      </c>
      <c r="D35" s="767" t="s">
        <v>4</v>
      </c>
      <c r="E35" s="766">
        <f t="shared" si="4"/>
        <v>16.5</v>
      </c>
      <c r="F35" s="752"/>
      <c r="G35" s="726">
        <v>16.5</v>
      </c>
      <c r="H35" s="9"/>
      <c r="I35" s="568"/>
      <c r="J35" s="9"/>
      <c r="K35" s="189"/>
      <c r="L35" s="190"/>
      <c r="M35" s="174"/>
      <c r="N35" s="9"/>
      <c r="O35" s="7"/>
    </row>
    <row r="36" spans="1:15" x14ac:dyDescent="0.25">
      <c r="A36" s="7"/>
      <c r="B36" s="7"/>
      <c r="C36" s="440">
        <f t="shared" si="3"/>
        <v>22</v>
      </c>
      <c r="D36" s="564" t="s">
        <v>26</v>
      </c>
      <c r="E36" s="199">
        <f t="shared" ref="E36:E37" si="5">G36+I36+K36+M36</f>
        <v>-3.7709699999999984</v>
      </c>
      <c r="F36" s="9">
        <f t="shared" ref="F36:F37" si="6">H36+J36+L36+N36</f>
        <v>0</v>
      </c>
      <c r="G36" s="444">
        <v>-38.733969999999999</v>
      </c>
      <c r="H36" s="9">
        <v>-34.463000000000001</v>
      </c>
      <c r="I36" s="242">
        <v>34.963000000000001</v>
      </c>
      <c r="J36" s="264">
        <v>34.463000000000001</v>
      </c>
      <c r="K36" s="189"/>
      <c r="L36" s="190"/>
      <c r="M36" s="174"/>
      <c r="N36" s="9"/>
      <c r="O36" s="7"/>
    </row>
    <row r="37" spans="1:15" x14ac:dyDescent="0.25">
      <c r="A37" s="7"/>
      <c r="B37" s="7"/>
      <c r="C37" s="440">
        <f t="shared" si="3"/>
        <v>23</v>
      </c>
      <c r="D37" s="565" t="s">
        <v>428</v>
      </c>
      <c r="E37" s="199">
        <f t="shared" si="5"/>
        <v>0</v>
      </c>
      <c r="F37" s="9">
        <f t="shared" si="6"/>
        <v>0</v>
      </c>
      <c r="G37" s="174">
        <v>-68.177999999999997</v>
      </c>
      <c r="H37" s="9">
        <v>-67.203000000000003</v>
      </c>
      <c r="I37" s="174">
        <v>68.177999999999997</v>
      </c>
      <c r="J37" s="9">
        <v>67.203000000000003</v>
      </c>
      <c r="K37" s="189"/>
      <c r="L37" s="190"/>
      <c r="M37" s="174"/>
      <c r="N37" s="9"/>
      <c r="O37" s="7"/>
    </row>
    <row r="38" spans="1:15" x14ac:dyDescent="0.25">
      <c r="C38" s="440">
        <f t="shared" si="3"/>
        <v>24</v>
      </c>
      <c r="D38" s="566" t="s">
        <v>199</v>
      </c>
      <c r="E38" s="292">
        <f t="shared" ref="E38:E45" si="7">+G38+I38+K38+M38</f>
        <v>5.4039999999999999</v>
      </c>
      <c r="F38" s="192">
        <f t="shared" ref="F38:F45" si="8">+H38+J38+L38+N38</f>
        <v>4.7350000000000003</v>
      </c>
      <c r="G38" s="191"/>
      <c r="H38" s="192"/>
      <c r="I38" s="191">
        <v>0.70399999999999996</v>
      </c>
      <c r="J38" s="192">
        <v>0.10199999999999999</v>
      </c>
      <c r="K38" s="191">
        <v>4.7</v>
      </c>
      <c r="L38" s="192">
        <v>4.633</v>
      </c>
      <c r="M38" s="191"/>
      <c r="N38" s="192"/>
      <c r="O38" s="7"/>
    </row>
    <row r="39" spans="1:15" x14ac:dyDescent="0.25">
      <c r="C39" s="440">
        <f t="shared" si="3"/>
        <v>25</v>
      </c>
      <c r="D39" s="441" t="s">
        <v>200</v>
      </c>
      <c r="E39" s="199">
        <f t="shared" si="7"/>
        <v>4.5999999999999996</v>
      </c>
      <c r="F39" s="9">
        <f t="shared" si="8"/>
        <v>3.9430000000000001</v>
      </c>
      <c r="G39" s="174"/>
      <c r="H39" s="9"/>
      <c r="I39" s="174">
        <v>1</v>
      </c>
      <c r="J39" s="9">
        <v>0.39400000000000002</v>
      </c>
      <c r="K39" s="174">
        <v>3.6</v>
      </c>
      <c r="L39" s="9">
        <v>3.5489999999999999</v>
      </c>
      <c r="M39" s="174"/>
      <c r="N39" s="9"/>
      <c r="O39" s="7"/>
    </row>
    <row r="40" spans="1:15" x14ac:dyDescent="0.25">
      <c r="C40" s="440">
        <f t="shared" si="3"/>
        <v>26</v>
      </c>
      <c r="D40" s="441" t="s">
        <v>201</v>
      </c>
      <c r="E40" s="199">
        <f t="shared" si="7"/>
        <v>1.3759999999999999</v>
      </c>
      <c r="F40" s="9">
        <f t="shared" si="8"/>
        <v>1.208</v>
      </c>
      <c r="G40" s="174"/>
      <c r="H40" s="9"/>
      <c r="I40" s="174">
        <v>0.17599999999999999</v>
      </c>
      <c r="J40" s="9">
        <v>2.5999999999999999E-2</v>
      </c>
      <c r="K40" s="174">
        <v>1.2</v>
      </c>
      <c r="L40" s="9">
        <v>1.1819999999999999</v>
      </c>
      <c r="M40" s="174"/>
      <c r="N40" s="9"/>
      <c r="O40" s="7"/>
    </row>
    <row r="41" spans="1:15" x14ac:dyDescent="0.25">
      <c r="C41" s="440">
        <f t="shared" si="3"/>
        <v>27</v>
      </c>
      <c r="D41" s="441" t="s">
        <v>202</v>
      </c>
      <c r="E41" s="199">
        <f t="shared" si="7"/>
        <v>8.7759999999999998</v>
      </c>
      <c r="F41" s="9">
        <f t="shared" si="8"/>
        <v>8.5030000000000001</v>
      </c>
      <c r="G41" s="174"/>
      <c r="H41" s="9"/>
      <c r="I41" s="174">
        <v>0.17599999999999999</v>
      </c>
      <c r="J41" s="9">
        <v>2.5999999999999999E-2</v>
      </c>
      <c r="K41" s="174">
        <v>8.6</v>
      </c>
      <c r="L41" s="9">
        <v>8.4770000000000003</v>
      </c>
      <c r="M41" s="174"/>
      <c r="N41" s="9"/>
      <c r="O41" s="7"/>
    </row>
    <row r="42" spans="1:15" x14ac:dyDescent="0.25">
      <c r="C42" s="440">
        <f t="shared" si="3"/>
        <v>28</v>
      </c>
      <c r="D42" s="22" t="s">
        <v>18</v>
      </c>
      <c r="E42" s="199">
        <f t="shared" si="7"/>
        <v>19.899999999999999</v>
      </c>
      <c r="F42" s="9">
        <f t="shared" si="8"/>
        <v>19.616</v>
      </c>
      <c r="G42" s="174"/>
      <c r="H42" s="9"/>
      <c r="I42" s="174"/>
      <c r="J42" s="9"/>
      <c r="K42" s="174">
        <v>19.899999999999999</v>
      </c>
      <c r="L42" s="9">
        <v>19.616</v>
      </c>
      <c r="M42" s="174"/>
      <c r="N42" s="9"/>
      <c r="O42" s="7"/>
    </row>
    <row r="43" spans="1:15" ht="14.25" customHeight="1" x14ac:dyDescent="0.25">
      <c r="C43" s="440">
        <f t="shared" si="3"/>
        <v>29</v>
      </c>
      <c r="D43" s="22" t="s">
        <v>203</v>
      </c>
      <c r="E43" s="199">
        <f t="shared" si="7"/>
        <v>2.5</v>
      </c>
      <c r="F43" s="9">
        <f t="shared" si="8"/>
        <v>2.464</v>
      </c>
      <c r="G43" s="174"/>
      <c r="H43" s="9"/>
      <c r="I43" s="189"/>
      <c r="J43" s="190"/>
      <c r="K43" s="174">
        <v>2.5</v>
      </c>
      <c r="L43" s="9">
        <v>2.464</v>
      </c>
      <c r="M43" s="174"/>
      <c r="N43" s="9"/>
      <c r="O43" s="7"/>
    </row>
    <row r="44" spans="1:15" x14ac:dyDescent="0.25">
      <c r="C44" s="440">
        <f t="shared" si="3"/>
        <v>30</v>
      </c>
      <c r="D44" s="22" t="s">
        <v>69</v>
      </c>
      <c r="E44" s="199">
        <f t="shared" si="7"/>
        <v>44.06</v>
      </c>
      <c r="F44" s="9">
        <f t="shared" si="8"/>
        <v>43.43</v>
      </c>
      <c r="G44" s="174"/>
      <c r="H44" s="9"/>
      <c r="I44" s="174">
        <v>1.86</v>
      </c>
      <c r="J44" s="9">
        <v>1.833</v>
      </c>
      <c r="K44" s="174">
        <v>42.2</v>
      </c>
      <c r="L44" s="9">
        <v>41.597000000000001</v>
      </c>
      <c r="M44" s="174"/>
      <c r="N44" s="9"/>
      <c r="O44" s="7"/>
    </row>
    <row r="45" spans="1:15" x14ac:dyDescent="0.25">
      <c r="C45" s="440">
        <f t="shared" si="3"/>
        <v>31</v>
      </c>
      <c r="D45" s="22" t="s">
        <v>20</v>
      </c>
      <c r="E45" s="199">
        <f t="shared" si="7"/>
        <v>0.62</v>
      </c>
      <c r="F45" s="9">
        <f t="shared" si="8"/>
        <v>0.61099999999999999</v>
      </c>
      <c r="G45" s="174"/>
      <c r="H45" s="9"/>
      <c r="I45" s="174">
        <v>0.62</v>
      </c>
      <c r="J45" s="9">
        <v>0.61099999999999999</v>
      </c>
      <c r="K45" s="174"/>
      <c r="L45" s="9"/>
      <c r="M45" s="174"/>
      <c r="N45" s="9"/>
      <c r="O45" s="7"/>
    </row>
    <row r="46" spans="1:15" x14ac:dyDescent="0.25">
      <c r="C46" s="440">
        <f t="shared" si="3"/>
        <v>32</v>
      </c>
      <c r="D46" s="22" t="s">
        <v>22</v>
      </c>
      <c r="E46" s="199">
        <f>G46+I46+K46+M46</f>
        <v>24.8</v>
      </c>
      <c r="F46" s="9">
        <f>H46+J46+L46+N46</f>
        <v>24.446000000000002</v>
      </c>
      <c r="G46" s="174"/>
      <c r="H46" s="9"/>
      <c r="I46" s="189"/>
      <c r="J46" s="190"/>
      <c r="K46" s="174">
        <v>24.8</v>
      </c>
      <c r="L46" s="9">
        <v>24.446000000000002</v>
      </c>
      <c r="M46" s="174"/>
      <c r="N46" s="9"/>
      <c r="O46" s="7"/>
    </row>
    <row r="47" spans="1:15" x14ac:dyDescent="0.25">
      <c r="C47" s="440">
        <f t="shared" si="3"/>
        <v>33</v>
      </c>
      <c r="D47" s="184" t="s">
        <v>193</v>
      </c>
      <c r="E47" s="199">
        <f>+G47+I47+K47+M47</f>
        <v>4.0280000000000005</v>
      </c>
      <c r="F47" s="9">
        <f>+H47+J47+L47+N47</f>
        <v>3.5270000000000001</v>
      </c>
      <c r="G47" s="174"/>
      <c r="H47" s="9"/>
      <c r="I47" s="174">
        <v>0.52800000000000002</v>
      </c>
      <c r="J47" s="9">
        <v>7.6999999999999999E-2</v>
      </c>
      <c r="K47" s="174">
        <v>3.5</v>
      </c>
      <c r="L47" s="9">
        <v>3.45</v>
      </c>
      <c r="M47" s="174"/>
      <c r="N47" s="9"/>
      <c r="O47" s="7"/>
    </row>
    <row r="48" spans="1:15" x14ac:dyDescent="0.25">
      <c r="C48" s="440">
        <f t="shared" si="3"/>
        <v>34</v>
      </c>
      <c r="D48" s="22" t="s">
        <v>71</v>
      </c>
      <c r="E48" s="199">
        <f t="shared" ref="E48:E51" si="9">+G48+I48+K48+M48</f>
        <v>10</v>
      </c>
      <c r="F48" s="9">
        <f t="shared" ref="F48:F51" si="10">+H48+J48+L48+N48</f>
        <v>9.8569999999999993</v>
      </c>
      <c r="G48" s="174"/>
      <c r="H48" s="9"/>
      <c r="I48" s="189"/>
      <c r="J48" s="190"/>
      <c r="K48" s="174">
        <v>10</v>
      </c>
      <c r="L48" s="9">
        <v>9.8569999999999993</v>
      </c>
      <c r="M48" s="174"/>
      <c r="N48" s="9"/>
      <c r="O48" s="7"/>
    </row>
    <row r="49" spans="3:15" s="717" customFormat="1" x14ac:dyDescent="0.25">
      <c r="C49" s="440">
        <f t="shared" si="3"/>
        <v>35</v>
      </c>
      <c r="D49" s="727" t="s">
        <v>532</v>
      </c>
      <c r="E49" s="728">
        <f t="shared" si="9"/>
        <v>1</v>
      </c>
      <c r="F49" s="729"/>
      <c r="G49" s="730">
        <v>1</v>
      </c>
      <c r="H49" s="201"/>
      <c r="I49" s="189"/>
      <c r="J49" s="190"/>
      <c r="K49" s="174"/>
      <c r="L49" s="9"/>
      <c r="M49" s="174"/>
      <c r="N49" s="9"/>
      <c r="O49" s="7"/>
    </row>
    <row r="50" spans="3:15" ht="13.8" thickBot="1" x14ac:dyDescent="0.3">
      <c r="C50" s="440">
        <f t="shared" si="3"/>
        <v>36</v>
      </c>
      <c r="D50" s="39" t="s">
        <v>73</v>
      </c>
      <c r="E50" s="199">
        <f t="shared" si="9"/>
        <v>1.3759999999999999</v>
      </c>
      <c r="F50" s="9">
        <f t="shared" si="10"/>
        <v>1.208</v>
      </c>
      <c r="G50" s="200"/>
      <c r="H50" s="201"/>
      <c r="I50" s="174">
        <v>0.17599999999999999</v>
      </c>
      <c r="J50" s="9">
        <v>2.5999999999999999E-2</v>
      </c>
      <c r="K50" s="174">
        <v>1.2</v>
      </c>
      <c r="L50" s="9">
        <v>1.1819999999999999</v>
      </c>
      <c r="M50" s="174"/>
      <c r="N50" s="9"/>
      <c r="O50" s="7"/>
    </row>
    <row r="51" spans="3:15" ht="13.8" thickBot="1" x14ac:dyDescent="0.3">
      <c r="C51" s="440">
        <f t="shared" si="3"/>
        <v>37</v>
      </c>
      <c r="D51" s="173" t="s">
        <v>37</v>
      </c>
      <c r="E51" s="548">
        <f t="shared" si="9"/>
        <v>2765.3081000000002</v>
      </c>
      <c r="F51" s="193">
        <f t="shared" si="10"/>
        <v>144.98699999999999</v>
      </c>
      <c r="G51" s="451">
        <f>G14+G17+G27+G29+SUM(G36:G50)+G31+G35+G33+G23+G34+G25</f>
        <v>-45.083999999999996</v>
      </c>
      <c r="H51" s="194">
        <f t="shared" ref="H51:N51" si="11">H14+H17+H27+H29+SUM(H31:H50)</f>
        <v>-101.666</v>
      </c>
      <c r="I51" s="452">
        <f t="shared" si="11"/>
        <v>2688.1921000000002</v>
      </c>
      <c r="J51" s="451">
        <f t="shared" si="11"/>
        <v>126.19999999999999</v>
      </c>
      <c r="K51" s="194">
        <f t="shared" si="11"/>
        <v>122.2</v>
      </c>
      <c r="L51" s="194">
        <f t="shared" si="11"/>
        <v>120.453</v>
      </c>
      <c r="M51" s="194">
        <f t="shared" si="11"/>
        <v>0</v>
      </c>
      <c r="N51" s="194">
        <f t="shared" si="11"/>
        <v>0</v>
      </c>
      <c r="O51" s="282"/>
    </row>
    <row r="52" spans="3:15" x14ac:dyDescent="0.25">
      <c r="C52" s="286"/>
      <c r="G52" s="7"/>
      <c r="H52" s="7"/>
      <c r="I52" s="7"/>
      <c r="J52" s="7"/>
      <c r="K52" s="7"/>
      <c r="L52" s="7"/>
      <c r="M52" s="7"/>
      <c r="N52" s="7"/>
      <c r="O52" s="7"/>
    </row>
    <row r="53" spans="3:15" x14ac:dyDescent="0.25">
      <c r="C53" s="286"/>
      <c r="G53" s="188"/>
      <c r="H53" s="7"/>
      <c r="I53" s="258"/>
      <c r="J53" s="7"/>
      <c r="K53" s="7"/>
      <c r="L53" s="7"/>
      <c r="M53" s="7"/>
      <c r="N53" s="7"/>
      <c r="O53" s="7"/>
    </row>
    <row r="54" spans="3:15" x14ac:dyDescent="0.25">
      <c r="C54" s="286"/>
      <c r="D54" s="6" t="s">
        <v>74</v>
      </c>
      <c r="E54" s="233"/>
      <c r="F54" s="233"/>
      <c r="G54" s="7"/>
      <c r="H54" s="7"/>
      <c r="I54" s="7"/>
      <c r="J54" s="7"/>
      <c r="K54" s="7"/>
      <c r="L54" s="7"/>
      <c r="M54" s="7"/>
      <c r="N54" s="7"/>
      <c r="O54" s="7"/>
    </row>
    <row r="55" spans="3:15" ht="26.4" x14ac:dyDescent="0.25">
      <c r="C55" s="286"/>
      <c r="D55" s="185" t="s">
        <v>191</v>
      </c>
      <c r="G55" s="258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286"/>
      <c r="D56" s="182" t="s">
        <v>205</v>
      </c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D57" s="6" t="s">
        <v>75</v>
      </c>
      <c r="G57" s="272"/>
    </row>
  </sheetData>
  <mergeCells count="10">
    <mergeCell ref="G2:H2"/>
    <mergeCell ref="D8:J8"/>
    <mergeCell ref="E9:H9"/>
    <mergeCell ref="G12:H12"/>
    <mergeCell ref="I12:J12"/>
    <mergeCell ref="K12:L12"/>
    <mergeCell ref="M12:N12"/>
    <mergeCell ref="C12:C13"/>
    <mergeCell ref="D12:D13"/>
    <mergeCell ref="E12:F12"/>
  </mergeCells>
  <pageMargins left="3.937007874015748E-2" right="3.937007874015748E-2" top="0.74803149606299213" bottom="0.19685039370078741" header="0.31496062992125984" footer="0.31496062992125984"/>
  <pageSetup paperSize="9" scale="8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workbookViewId="0">
      <pane xSplit="2" ySplit="13" topLeftCell="C47" activePane="bottomRight" state="frozen"/>
      <selection pane="topRight" activeCell="C1" sqref="C1"/>
      <selection pane="bottomLeft" activeCell="A14" sqref="A14"/>
      <selection pane="bottomRight" activeCell="Q69" sqref="Q69"/>
    </sheetView>
  </sheetViews>
  <sheetFormatPr defaultRowHeight="15" customHeight="1" x14ac:dyDescent="0.25"/>
  <cols>
    <col min="1" max="1" width="6.88671875" customWidth="1"/>
    <col min="2" max="2" width="58.109375" customWidth="1"/>
    <col min="3" max="3" width="10.88671875" customWidth="1"/>
    <col min="4" max="4" width="11.44140625" customWidth="1"/>
    <col min="5" max="5" width="10.5546875" customWidth="1"/>
    <col min="6" max="6" width="10.6640625" customWidth="1"/>
    <col min="7" max="7" width="11.88671875" customWidth="1"/>
    <col min="8" max="8" width="9.88671875" customWidth="1"/>
    <col min="9" max="9" width="10.44140625" customWidth="1"/>
    <col min="10" max="10" width="10.6640625" customWidth="1"/>
    <col min="11" max="11" width="10.109375" customWidth="1"/>
    <col min="12" max="12" width="10.88671875" customWidth="1"/>
    <col min="14" max="14" width="9.5546875" bestFit="1" customWidth="1"/>
  </cols>
  <sheetData>
    <row r="1" spans="1:12" s="208" customFormat="1" ht="18.75" customHeight="1" x14ac:dyDescent="0.25">
      <c r="B1" s="203"/>
      <c r="C1" s="203"/>
    </row>
    <row r="2" spans="1:12" s="208" customFormat="1" ht="15" customHeight="1" x14ac:dyDescent="0.25">
      <c r="B2" s="203"/>
      <c r="C2" s="203"/>
      <c r="I2" s="8" t="s">
        <v>24</v>
      </c>
      <c r="J2" s="8"/>
      <c r="K2" s="12"/>
    </row>
    <row r="3" spans="1:12" s="208" customFormat="1" ht="15" customHeight="1" x14ac:dyDescent="0.25">
      <c r="B3" s="203"/>
      <c r="C3" s="203"/>
      <c r="I3" s="187" t="s">
        <v>404</v>
      </c>
      <c r="J3" s="13"/>
      <c r="K3" s="4"/>
    </row>
    <row r="4" spans="1:12" s="208" customFormat="1" ht="15" customHeight="1" x14ac:dyDescent="0.25">
      <c r="B4" s="203"/>
      <c r="C4" s="203"/>
      <c r="I4" s="8" t="s">
        <v>77</v>
      </c>
      <c r="J4" s="8"/>
      <c r="K4" s="12"/>
    </row>
    <row r="5" spans="1:12" s="208" customFormat="1" ht="15" customHeight="1" x14ac:dyDescent="0.25">
      <c r="B5" s="203"/>
      <c r="C5" s="203"/>
    </row>
    <row r="6" spans="1:12" s="208" customFormat="1" ht="15" customHeight="1" x14ac:dyDescent="0.3">
      <c r="B6" s="255" t="s">
        <v>367</v>
      </c>
      <c r="C6" s="255"/>
      <c r="D6" s="3"/>
      <c r="E6" s="3"/>
      <c r="F6" s="3"/>
      <c r="G6" s="3"/>
    </row>
    <row r="7" spans="1:12" s="208" customFormat="1" ht="15" customHeight="1" x14ac:dyDescent="0.3">
      <c r="B7" s="255"/>
      <c r="C7" s="255"/>
      <c r="D7" s="3"/>
      <c r="E7" s="3"/>
      <c r="F7" s="3"/>
      <c r="G7" s="3"/>
    </row>
    <row r="8" spans="1:12" s="208" customFormat="1" ht="15" customHeight="1" x14ac:dyDescent="0.25">
      <c r="B8" s="203"/>
      <c r="C8" s="203"/>
    </row>
    <row r="9" spans="1:12" s="208" customFormat="1" ht="15" customHeight="1" x14ac:dyDescent="0.25">
      <c r="B9" s="203"/>
      <c r="C9" s="203"/>
    </row>
    <row r="10" spans="1:12" s="208" customFormat="1" ht="15" customHeight="1" x14ac:dyDescent="0.25"/>
    <row r="11" spans="1:12" ht="15" customHeight="1" thickBot="1" x14ac:dyDescent="0.3">
      <c r="A11" s="179"/>
      <c r="B11" s="179"/>
      <c r="C11" s="179"/>
      <c r="D11" s="179"/>
      <c r="E11" s="179"/>
      <c r="F11" s="179"/>
      <c r="G11" s="179"/>
      <c r="H11" s="179"/>
      <c r="I11" s="180"/>
      <c r="J11" s="179"/>
      <c r="K11" s="181" t="s">
        <v>388</v>
      </c>
      <c r="L11" s="179"/>
    </row>
    <row r="12" spans="1:12" ht="15" customHeight="1" x14ac:dyDescent="0.25">
      <c r="A12" s="887"/>
      <c r="B12" s="889" t="s">
        <v>40</v>
      </c>
      <c r="C12" s="878" t="s">
        <v>41</v>
      </c>
      <c r="D12" s="879"/>
      <c r="E12" s="878" t="s">
        <v>43</v>
      </c>
      <c r="F12" s="879"/>
      <c r="G12" s="878" t="s">
        <v>206</v>
      </c>
      <c r="H12" s="879"/>
      <c r="I12" s="878" t="s">
        <v>204</v>
      </c>
      <c r="J12" s="879"/>
      <c r="K12" s="878" t="s">
        <v>45</v>
      </c>
      <c r="L12" s="879"/>
    </row>
    <row r="13" spans="1:12" ht="33" customHeight="1" thickBot="1" x14ac:dyDescent="0.3">
      <c r="A13" s="888"/>
      <c r="B13" s="890"/>
      <c r="C13" s="259" t="s">
        <v>41</v>
      </c>
      <c r="D13" s="260" t="s">
        <v>48</v>
      </c>
      <c r="E13" s="261" t="s">
        <v>41</v>
      </c>
      <c r="F13" s="262" t="s">
        <v>48</v>
      </c>
      <c r="G13" s="261" t="s">
        <v>41</v>
      </c>
      <c r="H13" s="262" t="s">
        <v>48</v>
      </c>
      <c r="I13" s="261" t="s">
        <v>41</v>
      </c>
      <c r="J13" s="262" t="s">
        <v>48</v>
      </c>
      <c r="K13" s="263" t="s">
        <v>41</v>
      </c>
      <c r="L13" s="262" t="s">
        <v>48</v>
      </c>
    </row>
    <row r="14" spans="1:12" ht="34.5" customHeight="1" thickBot="1" x14ac:dyDescent="0.3">
      <c r="A14" s="453">
        <v>1</v>
      </c>
      <c r="B14" s="534" t="s">
        <v>79</v>
      </c>
      <c r="C14" s="532">
        <f t="shared" ref="C14:D14" si="0">E14+G14+I14+K14</f>
        <v>82.41619</v>
      </c>
      <c r="D14" s="533">
        <f t="shared" si="0"/>
        <v>21.439</v>
      </c>
      <c r="E14" s="535">
        <f>E15+E18+E20+E22</f>
        <v>58.570969999999996</v>
      </c>
      <c r="F14" s="535">
        <f>F15</f>
        <v>0</v>
      </c>
      <c r="G14" s="719">
        <f>G15</f>
        <v>23.845220000000001</v>
      </c>
      <c r="H14" s="535">
        <f>H15</f>
        <v>21.439</v>
      </c>
      <c r="I14" s="532"/>
      <c r="J14" s="533"/>
      <c r="K14" s="536"/>
      <c r="L14" s="537"/>
    </row>
    <row r="15" spans="1:12" ht="15" customHeight="1" x14ac:dyDescent="0.25">
      <c r="A15" s="456">
        <v>2</v>
      </c>
      <c r="B15" s="476" t="s">
        <v>80</v>
      </c>
      <c r="C15" s="782">
        <f>SUM(C16:C16)</f>
        <v>41.845219999999998</v>
      </c>
      <c r="D15" s="783">
        <f>SUM(D16:D16)</f>
        <v>21.439</v>
      </c>
      <c r="E15" s="782">
        <f>E16+E17</f>
        <v>25</v>
      </c>
      <c r="F15" s="786">
        <f>SUM(F16:F16)</f>
        <v>0</v>
      </c>
      <c r="G15" s="794">
        <f>G16</f>
        <v>23.845220000000001</v>
      </c>
      <c r="H15" s="796">
        <f>H16</f>
        <v>21.439</v>
      </c>
      <c r="I15" s="782"/>
      <c r="J15" s="786"/>
      <c r="K15" s="784"/>
      <c r="L15" s="785"/>
    </row>
    <row r="16" spans="1:12" ht="15" customHeight="1" x14ac:dyDescent="0.25">
      <c r="A16" s="456">
        <f>A15+1</f>
        <v>3</v>
      </c>
      <c r="B16" s="478" t="s">
        <v>25</v>
      </c>
      <c r="C16" s="523">
        <f>E16+G16+I16+K16</f>
        <v>41.845219999999998</v>
      </c>
      <c r="D16" s="575">
        <f>F16+H16+J16+L16</f>
        <v>21.439</v>
      </c>
      <c r="E16" s="575">
        <v>18</v>
      </c>
      <c r="F16" s="787"/>
      <c r="G16" s="718">
        <v>23.845220000000001</v>
      </c>
      <c r="H16" s="797">
        <v>21.439</v>
      </c>
      <c r="I16" s="524"/>
      <c r="J16" s="787"/>
      <c r="K16" s="523"/>
      <c r="L16" s="480"/>
    </row>
    <row r="17" spans="1:14" s="721" customFormat="1" ht="15" customHeight="1" x14ac:dyDescent="0.25">
      <c r="A17" s="456">
        <v>4</v>
      </c>
      <c r="B17" s="754" t="s">
        <v>537</v>
      </c>
      <c r="C17" s="523">
        <f>E17+G17+I17+K17</f>
        <v>7</v>
      </c>
      <c r="D17" s="575"/>
      <c r="E17" s="575">
        <v>7</v>
      </c>
      <c r="F17" s="787"/>
      <c r="G17" s="718"/>
      <c r="H17" s="797"/>
      <c r="I17" s="524"/>
      <c r="J17" s="787"/>
      <c r="K17" s="523"/>
      <c r="L17" s="480"/>
    </row>
    <row r="18" spans="1:14" s="446" customFormat="1" ht="15" customHeight="1" x14ac:dyDescent="0.25">
      <c r="A18" s="456">
        <v>5</v>
      </c>
      <c r="B18" s="491" t="s">
        <v>196</v>
      </c>
      <c r="C18" s="523">
        <f t="shared" ref="C18:C23" si="1">E18+G18+I18+K18</f>
        <v>36.299999999999997</v>
      </c>
      <c r="D18" s="575">
        <f>F18+H18+J18+L18</f>
        <v>0</v>
      </c>
      <c r="E18" s="574">
        <f>E19</f>
        <v>36.299999999999997</v>
      </c>
      <c r="F18" s="787"/>
      <c r="G18" s="524"/>
      <c r="H18" s="797"/>
      <c r="I18" s="524"/>
      <c r="J18" s="787"/>
      <c r="K18" s="523"/>
      <c r="L18" s="480"/>
    </row>
    <row r="19" spans="1:14" s="446" customFormat="1" ht="15" customHeight="1" x14ac:dyDescent="0.25">
      <c r="A19" s="456">
        <v>6</v>
      </c>
      <c r="B19" s="779" t="s">
        <v>368</v>
      </c>
      <c r="C19" s="523">
        <f t="shared" si="1"/>
        <v>36.299999999999997</v>
      </c>
      <c r="D19" s="575"/>
      <c r="E19" s="575">
        <v>36.299999999999997</v>
      </c>
      <c r="F19" s="787"/>
      <c r="G19" s="524"/>
      <c r="H19" s="797"/>
      <c r="I19" s="524"/>
      <c r="J19" s="787"/>
      <c r="K19" s="523"/>
      <c r="L19" s="480"/>
    </row>
    <row r="20" spans="1:14" s="717" customFormat="1" ht="15" customHeight="1" x14ac:dyDescent="0.25">
      <c r="A20" s="456">
        <v>7</v>
      </c>
      <c r="B20" s="543" t="s">
        <v>94</v>
      </c>
      <c r="C20" s="788">
        <f t="shared" si="1"/>
        <v>-6.5</v>
      </c>
      <c r="D20" s="763"/>
      <c r="E20" s="765">
        <f>E21</f>
        <v>-6.5</v>
      </c>
      <c r="F20" s="787"/>
      <c r="G20" s="524"/>
      <c r="H20" s="797"/>
      <c r="I20" s="524"/>
      <c r="J20" s="787"/>
      <c r="K20" s="523"/>
      <c r="L20" s="480"/>
    </row>
    <row r="21" spans="1:14" s="717" customFormat="1" ht="15" customHeight="1" x14ac:dyDescent="0.25">
      <c r="A21" s="456">
        <v>8</v>
      </c>
      <c r="B21" s="780" t="s">
        <v>534</v>
      </c>
      <c r="C21" s="749">
        <f t="shared" si="1"/>
        <v>-6.5</v>
      </c>
      <c r="D21" s="763"/>
      <c r="E21" s="763">
        <v>-6.5</v>
      </c>
      <c r="F21" s="787"/>
      <c r="G21" s="524"/>
      <c r="H21" s="797"/>
      <c r="I21" s="524"/>
      <c r="J21" s="787"/>
      <c r="K21" s="523"/>
      <c r="L21" s="480"/>
    </row>
    <row r="22" spans="1:14" s="751" customFormat="1" ht="15" customHeight="1" x14ac:dyDescent="0.25">
      <c r="A22" s="456">
        <v>8</v>
      </c>
      <c r="B22" s="781" t="s">
        <v>97</v>
      </c>
      <c r="C22" s="788">
        <f t="shared" si="1"/>
        <v>3.7709700000000002</v>
      </c>
      <c r="D22" s="765"/>
      <c r="E22" s="765">
        <f>E23</f>
        <v>3.7709700000000002</v>
      </c>
      <c r="F22" s="787"/>
      <c r="G22" s="524"/>
      <c r="H22" s="797"/>
      <c r="I22" s="524"/>
      <c r="J22" s="787"/>
      <c r="K22" s="523"/>
      <c r="L22" s="480"/>
    </row>
    <row r="23" spans="1:14" s="751" customFormat="1" ht="31.5" customHeight="1" thickBot="1" x14ac:dyDescent="0.3">
      <c r="A23" s="456">
        <v>10</v>
      </c>
      <c r="B23" s="762" t="s">
        <v>538</v>
      </c>
      <c r="C23" s="789">
        <f t="shared" si="1"/>
        <v>3.7709700000000002</v>
      </c>
      <c r="D23" s="790"/>
      <c r="E23" s="791">
        <v>3.7709700000000002</v>
      </c>
      <c r="F23" s="792"/>
      <c r="G23" s="795"/>
      <c r="H23" s="798"/>
      <c r="I23" s="795"/>
      <c r="J23" s="792"/>
      <c r="K23" s="799"/>
      <c r="L23" s="800"/>
    </row>
    <row r="24" spans="1:14" ht="34.5" customHeight="1" thickBot="1" x14ac:dyDescent="0.3">
      <c r="A24" s="456">
        <v>11</v>
      </c>
      <c r="B24" s="473" t="s">
        <v>99</v>
      </c>
      <c r="C24" s="454">
        <f t="shared" ref="C24" si="2">E24+G24+I24+K24</f>
        <v>128.44</v>
      </c>
      <c r="D24" s="455">
        <f t="shared" ref="D24" si="3">F24+H24+J24+L24</f>
        <v>123.548</v>
      </c>
      <c r="E24" s="531">
        <f>SUM(E25:E37)</f>
        <v>1</v>
      </c>
      <c r="F24" s="531">
        <f t="shared" ref="F24:L24" si="4">SUM(F25:F37)</f>
        <v>0</v>
      </c>
      <c r="G24" s="531">
        <f t="shared" si="4"/>
        <v>5.24</v>
      </c>
      <c r="H24" s="531">
        <f t="shared" si="4"/>
        <v>3.0949999999999998</v>
      </c>
      <c r="I24" s="531">
        <f t="shared" si="4"/>
        <v>122.2</v>
      </c>
      <c r="J24" s="531">
        <f t="shared" si="4"/>
        <v>120.453</v>
      </c>
      <c r="K24" s="303">
        <f t="shared" si="4"/>
        <v>0</v>
      </c>
      <c r="L24" s="801">
        <f t="shared" si="4"/>
        <v>0</v>
      </c>
    </row>
    <row r="25" spans="1:14" ht="15" customHeight="1" x14ac:dyDescent="0.25">
      <c r="A25" s="456">
        <v>12</v>
      </c>
      <c r="B25" s="476" t="s">
        <v>199</v>
      </c>
      <c r="C25" s="457">
        <f t="shared" ref="C25:C32" si="5">+E25+G25+I25+K25</f>
        <v>5.4039999999999999</v>
      </c>
      <c r="D25" s="458">
        <f t="shared" ref="D25:D32" si="6">+F25+H25+J25+L25</f>
        <v>4.7350000000000003</v>
      </c>
      <c r="E25" s="457"/>
      <c r="F25" s="458"/>
      <c r="G25" s="461">
        <v>0.70399999999999996</v>
      </c>
      <c r="H25" s="462">
        <v>0.10199999999999999</v>
      </c>
      <c r="I25" s="461">
        <v>4.7</v>
      </c>
      <c r="J25" s="462">
        <v>4.633</v>
      </c>
      <c r="K25" s="471"/>
      <c r="L25" s="462"/>
    </row>
    <row r="26" spans="1:14" ht="15" customHeight="1" x14ac:dyDescent="0.25">
      <c r="A26" s="456">
        <v>13</v>
      </c>
      <c r="B26" s="481" t="s">
        <v>200</v>
      </c>
      <c r="C26" s="461">
        <f t="shared" si="5"/>
        <v>4.5999999999999996</v>
      </c>
      <c r="D26" s="462">
        <f t="shared" si="6"/>
        <v>3.9430000000000001</v>
      </c>
      <c r="E26" s="461"/>
      <c r="F26" s="462"/>
      <c r="G26" s="461">
        <v>1</v>
      </c>
      <c r="H26" s="462">
        <v>0.39400000000000002</v>
      </c>
      <c r="I26" s="461">
        <v>3.6</v>
      </c>
      <c r="J26" s="462">
        <v>3.5489999999999999</v>
      </c>
      <c r="K26" s="471"/>
      <c r="L26" s="462"/>
    </row>
    <row r="27" spans="1:14" ht="15" customHeight="1" x14ac:dyDescent="0.25">
      <c r="A27" s="456">
        <v>14</v>
      </c>
      <c r="B27" s="481" t="s">
        <v>201</v>
      </c>
      <c r="C27" s="461">
        <f t="shared" si="5"/>
        <v>1.3759999999999999</v>
      </c>
      <c r="D27" s="462">
        <f t="shared" si="6"/>
        <v>1.208</v>
      </c>
      <c r="E27" s="461"/>
      <c r="F27" s="462"/>
      <c r="G27" s="461">
        <v>0.17599999999999999</v>
      </c>
      <c r="H27" s="462">
        <v>2.5999999999999999E-2</v>
      </c>
      <c r="I27" s="461">
        <v>1.2</v>
      </c>
      <c r="J27" s="462">
        <v>1.1819999999999999</v>
      </c>
      <c r="K27" s="471"/>
      <c r="L27" s="462"/>
    </row>
    <row r="28" spans="1:14" ht="15" customHeight="1" x14ac:dyDescent="0.25">
      <c r="A28" s="456">
        <v>15</v>
      </c>
      <c r="B28" s="481" t="s">
        <v>202</v>
      </c>
      <c r="C28" s="461">
        <f t="shared" si="5"/>
        <v>8.7759999999999998</v>
      </c>
      <c r="D28" s="462">
        <f t="shared" si="6"/>
        <v>8.5030000000000001</v>
      </c>
      <c r="E28" s="461"/>
      <c r="F28" s="462"/>
      <c r="G28" s="461">
        <v>0.17599999999999999</v>
      </c>
      <c r="H28" s="462">
        <v>2.5999999999999999E-2</v>
      </c>
      <c r="I28" s="461">
        <v>8.6</v>
      </c>
      <c r="J28" s="462">
        <v>8.4770000000000003</v>
      </c>
      <c r="K28" s="471"/>
      <c r="L28" s="462"/>
    </row>
    <row r="29" spans="1:14" ht="15" customHeight="1" x14ac:dyDescent="0.25">
      <c r="A29" s="456">
        <v>16</v>
      </c>
      <c r="B29" s="481" t="s">
        <v>18</v>
      </c>
      <c r="C29" s="461">
        <f t="shared" si="5"/>
        <v>19.899999999999999</v>
      </c>
      <c r="D29" s="462">
        <f t="shared" si="6"/>
        <v>19.616</v>
      </c>
      <c r="E29" s="461"/>
      <c r="F29" s="462"/>
      <c r="G29" s="461"/>
      <c r="H29" s="462"/>
      <c r="I29" s="461">
        <v>19.899999999999999</v>
      </c>
      <c r="J29" s="462">
        <v>19.616</v>
      </c>
      <c r="K29" s="471"/>
      <c r="L29" s="462"/>
      <c r="N29" s="272">
        <f>G25+G26+G27+G28+G31+G32+G34+G37</f>
        <v>5.24</v>
      </c>
    </row>
    <row r="30" spans="1:14" ht="15" customHeight="1" x14ac:dyDescent="0.25">
      <c r="A30" s="456">
        <v>17</v>
      </c>
      <c r="B30" s="481" t="s">
        <v>203</v>
      </c>
      <c r="C30" s="461">
        <f t="shared" si="5"/>
        <v>2.5</v>
      </c>
      <c r="D30" s="462">
        <f t="shared" si="6"/>
        <v>2.464</v>
      </c>
      <c r="E30" s="482"/>
      <c r="F30" s="483"/>
      <c r="G30" s="461"/>
      <c r="H30" s="462"/>
      <c r="I30" s="461">
        <v>2.5</v>
      </c>
      <c r="J30" s="462">
        <v>2.464</v>
      </c>
      <c r="K30" s="471"/>
      <c r="L30" s="462"/>
    </row>
    <row r="31" spans="1:14" ht="15" customHeight="1" x14ac:dyDescent="0.25">
      <c r="A31" s="456">
        <v>18</v>
      </c>
      <c r="B31" s="481" t="s">
        <v>69</v>
      </c>
      <c r="C31" s="461">
        <f t="shared" si="5"/>
        <v>44.06</v>
      </c>
      <c r="D31" s="462">
        <f t="shared" si="6"/>
        <v>43.43</v>
      </c>
      <c r="E31" s="461"/>
      <c r="F31" s="462"/>
      <c r="G31" s="461">
        <v>1.86</v>
      </c>
      <c r="H31" s="462">
        <v>1.833</v>
      </c>
      <c r="I31" s="461">
        <v>42.2</v>
      </c>
      <c r="J31" s="462">
        <v>41.597000000000001</v>
      </c>
      <c r="K31" s="471"/>
      <c r="L31" s="462"/>
    </row>
    <row r="32" spans="1:14" ht="15" customHeight="1" x14ac:dyDescent="0.25">
      <c r="A32" s="456">
        <f t="shared" ref="A32:A60" si="7">A31+1</f>
        <v>19</v>
      </c>
      <c r="B32" s="481" t="s">
        <v>20</v>
      </c>
      <c r="C32" s="461">
        <f t="shared" si="5"/>
        <v>0.62</v>
      </c>
      <c r="D32" s="462">
        <f t="shared" si="6"/>
        <v>0.61099999999999999</v>
      </c>
      <c r="E32" s="461"/>
      <c r="F32" s="462"/>
      <c r="G32" s="461">
        <v>0.62</v>
      </c>
      <c r="H32" s="462">
        <v>0.61099999999999999</v>
      </c>
      <c r="I32" s="461"/>
      <c r="J32" s="462"/>
      <c r="K32" s="471"/>
      <c r="L32" s="462"/>
    </row>
    <row r="33" spans="1:12" ht="15" customHeight="1" x14ac:dyDescent="0.25">
      <c r="A33" s="456">
        <f t="shared" si="7"/>
        <v>20</v>
      </c>
      <c r="B33" s="481" t="s">
        <v>22</v>
      </c>
      <c r="C33" s="461">
        <f>E33+G33+I33+K33</f>
        <v>24.8</v>
      </c>
      <c r="D33" s="462">
        <f>F33+H33+J33+L33</f>
        <v>24.446000000000002</v>
      </c>
      <c r="E33" s="461"/>
      <c r="F33" s="462"/>
      <c r="G33" s="461"/>
      <c r="H33" s="462"/>
      <c r="I33" s="461">
        <v>24.8</v>
      </c>
      <c r="J33" s="462">
        <v>24.446000000000002</v>
      </c>
      <c r="K33" s="471"/>
      <c r="L33" s="462"/>
    </row>
    <row r="34" spans="1:12" ht="15" customHeight="1" x14ac:dyDescent="0.25">
      <c r="A34" s="456">
        <f t="shared" si="7"/>
        <v>21</v>
      </c>
      <c r="B34" s="481" t="s">
        <v>193</v>
      </c>
      <c r="C34" s="461">
        <f>+E34+G34+I34+K34</f>
        <v>4.0280000000000005</v>
      </c>
      <c r="D34" s="462">
        <f>+F34+H34+J34+L34</f>
        <v>3.5270000000000001</v>
      </c>
      <c r="E34" s="461"/>
      <c r="F34" s="462"/>
      <c r="G34" s="461">
        <v>0.52800000000000002</v>
      </c>
      <c r="H34" s="462">
        <v>7.6999999999999999E-2</v>
      </c>
      <c r="I34" s="461">
        <v>3.5</v>
      </c>
      <c r="J34" s="462">
        <v>3.45</v>
      </c>
      <c r="K34" s="471"/>
      <c r="L34" s="462"/>
    </row>
    <row r="35" spans="1:12" ht="15" customHeight="1" x14ac:dyDescent="0.25">
      <c r="A35" s="456">
        <f t="shared" si="7"/>
        <v>22</v>
      </c>
      <c r="B35" s="481" t="s">
        <v>71</v>
      </c>
      <c r="C35" s="461">
        <f t="shared" ref="C35:C37" si="8">+E35+G35+I35+K35</f>
        <v>10</v>
      </c>
      <c r="D35" s="462">
        <f t="shared" ref="D35:D37" si="9">+F35+H35+J35+L35</f>
        <v>9.8569999999999993</v>
      </c>
      <c r="E35" s="461"/>
      <c r="F35" s="462"/>
      <c r="G35" s="461"/>
      <c r="H35" s="462"/>
      <c r="I35" s="461">
        <v>10</v>
      </c>
      <c r="J35" s="462">
        <v>9.8569999999999993</v>
      </c>
      <c r="K35" s="471"/>
      <c r="L35" s="462"/>
    </row>
    <row r="36" spans="1:12" s="717" customFormat="1" ht="15" customHeight="1" x14ac:dyDescent="0.25">
      <c r="A36" s="456">
        <v>23</v>
      </c>
      <c r="B36" s="727" t="s">
        <v>532</v>
      </c>
      <c r="C36" s="461">
        <f t="shared" si="8"/>
        <v>1</v>
      </c>
      <c r="D36" s="472"/>
      <c r="E36" s="541">
        <v>1</v>
      </c>
      <c r="F36" s="462"/>
      <c r="G36" s="461"/>
      <c r="H36" s="462"/>
      <c r="I36" s="461"/>
      <c r="J36" s="462"/>
      <c r="K36" s="471"/>
      <c r="L36" s="462"/>
    </row>
    <row r="37" spans="1:12" ht="15" customHeight="1" thickBot="1" x14ac:dyDescent="0.3">
      <c r="A37" s="456">
        <v>24</v>
      </c>
      <c r="B37" s="481" t="s">
        <v>73</v>
      </c>
      <c r="C37" s="467">
        <f t="shared" si="8"/>
        <v>1.3759999999999999</v>
      </c>
      <c r="D37" s="472">
        <f t="shared" si="9"/>
        <v>1.208</v>
      </c>
      <c r="E37" s="461"/>
      <c r="F37" s="462"/>
      <c r="G37" s="461">
        <v>0.17599999999999999</v>
      </c>
      <c r="H37" s="462">
        <v>2.5999999999999999E-2</v>
      </c>
      <c r="I37" s="461">
        <v>1.2</v>
      </c>
      <c r="J37" s="462">
        <v>1.1819999999999999</v>
      </c>
      <c r="K37" s="471"/>
      <c r="L37" s="462"/>
    </row>
    <row r="38" spans="1:12" ht="34.5" customHeight="1" thickBot="1" x14ac:dyDescent="0.3">
      <c r="A38" s="456">
        <f t="shared" si="7"/>
        <v>25</v>
      </c>
      <c r="B38" s="486" t="s">
        <v>188</v>
      </c>
      <c r="C38" s="474">
        <f>E38+G38+I38+K38</f>
        <v>-14.799999999999997</v>
      </c>
      <c r="D38" s="475">
        <f t="shared" ref="D38" si="10">F38+H38+J38+L38</f>
        <v>0</v>
      </c>
      <c r="E38" s="487">
        <f>E39+E41+E42</f>
        <v>-14.799999999999997</v>
      </c>
      <c r="F38" s="487">
        <f t="shared" ref="F38:G38" si="11">F39+F41+F42</f>
        <v>0</v>
      </c>
      <c r="G38" s="487">
        <f t="shared" si="11"/>
        <v>0</v>
      </c>
      <c r="H38" s="488"/>
      <c r="I38" s="805"/>
      <c r="J38" s="806"/>
      <c r="K38" s="487"/>
      <c r="L38" s="489"/>
    </row>
    <row r="39" spans="1:12" ht="15" customHeight="1" x14ac:dyDescent="0.25">
      <c r="A39" s="456">
        <f t="shared" si="7"/>
        <v>26</v>
      </c>
      <c r="B39" s="491" t="s">
        <v>196</v>
      </c>
      <c r="C39" s="809">
        <f t="shared" ref="C39:C43" si="12">E39+G39+I39+K39</f>
        <v>-36.299999999999997</v>
      </c>
      <c r="D39" s="803"/>
      <c r="E39" s="809">
        <f>E40</f>
        <v>-36.299999999999997</v>
      </c>
      <c r="F39" s="538"/>
      <c r="G39" s="812"/>
      <c r="H39" s="813"/>
      <c r="I39" s="807"/>
      <c r="J39" s="808"/>
      <c r="K39" s="807"/>
      <c r="L39" s="808"/>
    </row>
    <row r="40" spans="1:12" s="202" customFormat="1" ht="15" customHeight="1" x14ac:dyDescent="0.25">
      <c r="A40" s="456">
        <f t="shared" si="7"/>
        <v>27</v>
      </c>
      <c r="B40" s="466" t="s">
        <v>368</v>
      </c>
      <c r="C40" s="470">
        <f t="shared" si="12"/>
        <v>-36.299999999999997</v>
      </c>
      <c r="D40" s="479"/>
      <c r="E40" s="563">
        <v>-36.299999999999997</v>
      </c>
      <c r="F40" s="460"/>
      <c r="G40" s="810"/>
      <c r="H40" s="512"/>
      <c r="I40" s="464"/>
      <c r="J40" s="463"/>
      <c r="K40" s="464"/>
      <c r="L40" s="463"/>
    </row>
    <row r="41" spans="1:12" ht="15" customHeight="1" x14ac:dyDescent="0.25">
      <c r="A41" s="456">
        <f t="shared" si="7"/>
        <v>28</v>
      </c>
      <c r="B41" s="481" t="s">
        <v>4</v>
      </c>
      <c r="C41" s="459">
        <f t="shared" si="12"/>
        <v>16.5</v>
      </c>
      <c r="D41" s="460">
        <f>F41+H41+J41+L41</f>
        <v>0</v>
      </c>
      <c r="E41" s="459">
        <v>16.5</v>
      </c>
      <c r="F41" s="460"/>
      <c r="G41" s="810"/>
      <c r="H41" s="512"/>
      <c r="I41" s="464"/>
      <c r="J41" s="463"/>
      <c r="K41" s="461"/>
      <c r="L41" s="462"/>
    </row>
    <row r="42" spans="1:12" s="549" customFormat="1" ht="15" customHeight="1" x14ac:dyDescent="0.25">
      <c r="A42" s="456">
        <f t="shared" si="7"/>
        <v>29</v>
      </c>
      <c r="B42" s="569" t="s">
        <v>432</v>
      </c>
      <c r="C42" s="459">
        <f t="shared" si="12"/>
        <v>5</v>
      </c>
      <c r="D42" s="480"/>
      <c r="E42" s="523">
        <f>E43</f>
        <v>5</v>
      </c>
      <c r="F42" s="480"/>
      <c r="G42" s="793"/>
      <c r="H42" s="811"/>
      <c r="I42" s="524"/>
      <c r="J42" s="787"/>
      <c r="K42" s="817"/>
      <c r="L42" s="818"/>
    </row>
    <row r="43" spans="1:12" s="549" customFormat="1" ht="15" customHeight="1" thickBot="1" x14ac:dyDescent="0.3">
      <c r="A43" s="456">
        <f t="shared" si="7"/>
        <v>30</v>
      </c>
      <c r="B43" s="570" t="s">
        <v>433</v>
      </c>
      <c r="C43" s="814">
        <f t="shared" si="12"/>
        <v>5</v>
      </c>
      <c r="D43" s="800"/>
      <c r="E43" s="799">
        <v>5</v>
      </c>
      <c r="F43" s="800"/>
      <c r="G43" s="764"/>
      <c r="H43" s="815"/>
      <c r="I43" s="795"/>
      <c r="J43" s="792"/>
      <c r="K43" s="816"/>
      <c r="L43" s="573"/>
    </row>
    <row r="44" spans="1:12" ht="33" customHeight="1" thickBot="1" x14ac:dyDescent="0.3">
      <c r="A44" s="456">
        <f t="shared" si="7"/>
        <v>31</v>
      </c>
      <c r="B44" s="492" t="s">
        <v>139</v>
      </c>
      <c r="C44" s="571">
        <f t="shared" ref="C44:D52" si="13">E44+G44+I44+K44</f>
        <v>39.401909999999987</v>
      </c>
      <c r="D44" s="572">
        <f>F44+H44+J44+L44</f>
        <v>0</v>
      </c>
      <c r="E44" s="531">
        <f>E45+E51+E52</f>
        <v>-106.91197</v>
      </c>
      <c r="F44" s="804">
        <f t="shared" ref="F44:H44" si="14">F45+F51+F52</f>
        <v>-101.666</v>
      </c>
      <c r="G44" s="802">
        <f t="shared" si="14"/>
        <v>146.31387999999998</v>
      </c>
      <c r="H44" s="531">
        <f t="shared" si="14"/>
        <v>101.666</v>
      </c>
      <c r="I44" s="531"/>
      <c r="J44" s="573"/>
      <c r="K44" s="531"/>
      <c r="L44" s="573"/>
    </row>
    <row r="45" spans="1:12" ht="15" customHeight="1" thickBot="1" x14ac:dyDescent="0.3">
      <c r="A45" s="456">
        <f t="shared" si="7"/>
        <v>32</v>
      </c>
      <c r="B45" s="493" t="s">
        <v>198</v>
      </c>
      <c r="C45" s="494">
        <f>E45+G45+I45+K45</f>
        <v>43.172879999999999</v>
      </c>
      <c r="D45" s="494">
        <f>F45+H45+J45+L45</f>
        <v>0</v>
      </c>
      <c r="E45" s="495">
        <f>SUM(E46:E49)</f>
        <v>0</v>
      </c>
      <c r="F45" s="496"/>
      <c r="G45" s="529">
        <f>SUM(G46:G50)</f>
        <v>43.172879999999999</v>
      </c>
      <c r="H45" s="495">
        <f>SUM(H46:H49)</f>
        <v>0</v>
      </c>
      <c r="I45" s="494"/>
      <c r="J45" s="496"/>
      <c r="K45" s="494"/>
      <c r="L45" s="496"/>
    </row>
    <row r="46" spans="1:12" ht="15" customHeight="1" thickBot="1" x14ac:dyDescent="0.3">
      <c r="A46" s="456">
        <f t="shared" si="7"/>
        <v>33</v>
      </c>
      <c r="B46" s="497" t="s">
        <v>54</v>
      </c>
      <c r="C46" s="498">
        <f t="shared" si="13"/>
        <v>-1290</v>
      </c>
      <c r="D46" s="494">
        <f t="shared" ref="D46:D47" si="15">F46+H46+J46+L46</f>
        <v>0</v>
      </c>
      <c r="E46" s="498">
        <v>-1290</v>
      </c>
      <c r="F46" s="458"/>
      <c r="G46" s="499"/>
      <c r="H46" s="500"/>
      <c r="I46" s="490"/>
      <c r="J46" s="477"/>
      <c r="K46" s="469"/>
      <c r="L46" s="477"/>
    </row>
    <row r="47" spans="1:12" ht="45.75" customHeight="1" thickBot="1" x14ac:dyDescent="0.3">
      <c r="A47" s="456">
        <f t="shared" si="7"/>
        <v>34</v>
      </c>
      <c r="B47" s="557" t="s">
        <v>414</v>
      </c>
      <c r="C47" s="464">
        <f t="shared" si="13"/>
        <v>15.58226</v>
      </c>
      <c r="D47" s="494">
        <f t="shared" si="15"/>
        <v>0</v>
      </c>
      <c r="E47" s="464"/>
      <c r="F47" s="463"/>
      <c r="G47" s="720">
        <v>15.58226</v>
      </c>
      <c r="H47" s="501"/>
      <c r="I47" s="464"/>
      <c r="J47" s="463"/>
      <c r="K47" s="465"/>
      <c r="L47" s="463"/>
    </row>
    <row r="48" spans="1:12" ht="15" customHeight="1" x14ac:dyDescent="0.25">
      <c r="A48" s="456">
        <f t="shared" si="7"/>
        <v>35</v>
      </c>
      <c r="B48" s="478" t="s">
        <v>55</v>
      </c>
      <c r="C48" s="464">
        <f t="shared" si="13"/>
        <v>1290</v>
      </c>
      <c r="D48" s="462"/>
      <c r="E48" s="464">
        <v>1290</v>
      </c>
      <c r="F48" s="463"/>
      <c r="G48" s="464"/>
      <c r="H48" s="502"/>
      <c r="I48" s="464"/>
      <c r="J48" s="463"/>
      <c r="K48" s="465"/>
      <c r="L48" s="463"/>
    </row>
    <row r="49" spans="1:12" s="284" customFormat="1" ht="15" customHeight="1" x14ac:dyDescent="0.25">
      <c r="A49" s="456">
        <f t="shared" si="7"/>
        <v>36</v>
      </c>
      <c r="B49" s="466" t="s">
        <v>372</v>
      </c>
      <c r="C49" s="470">
        <f t="shared" si="13"/>
        <v>1E-3</v>
      </c>
      <c r="D49" s="479"/>
      <c r="E49" s="503"/>
      <c r="F49" s="504"/>
      <c r="G49" s="771">
        <v>1E-3</v>
      </c>
      <c r="H49" s="505"/>
      <c r="I49" s="506"/>
      <c r="J49" s="507"/>
      <c r="K49" s="508"/>
      <c r="L49" s="507"/>
    </row>
    <row r="50" spans="1:12" s="717" customFormat="1" ht="15" customHeight="1" thickBot="1" x14ac:dyDescent="0.3">
      <c r="A50" s="456">
        <v>37</v>
      </c>
      <c r="B50" s="745" t="s">
        <v>535</v>
      </c>
      <c r="C50" s="746">
        <f t="shared" si="13"/>
        <v>27.58962</v>
      </c>
      <c r="D50" s="743"/>
      <c r="E50" s="503"/>
      <c r="F50" s="504"/>
      <c r="G50" s="747">
        <v>27.58962</v>
      </c>
      <c r="H50" s="505"/>
      <c r="I50" s="744"/>
      <c r="J50" s="485"/>
      <c r="K50" s="468"/>
      <c r="L50" s="485"/>
    </row>
    <row r="51" spans="1:12" ht="15" customHeight="1" x14ac:dyDescent="0.25">
      <c r="A51" s="456">
        <v>38</v>
      </c>
      <c r="B51" s="481" t="s">
        <v>26</v>
      </c>
      <c r="C51" s="509">
        <f t="shared" si="13"/>
        <v>-3.7709699999999984</v>
      </c>
      <c r="D51" s="510">
        <f t="shared" si="13"/>
        <v>0</v>
      </c>
      <c r="E51" s="444">
        <v>-38.733969999999999</v>
      </c>
      <c r="F51" s="9">
        <v>-34.463000000000001</v>
      </c>
      <c r="G51" s="242">
        <v>34.963000000000001</v>
      </c>
      <c r="H51" s="264">
        <v>34.463000000000001</v>
      </c>
      <c r="I51" s="461"/>
      <c r="J51" s="462"/>
      <c r="K51" s="471"/>
      <c r="L51" s="462"/>
    </row>
    <row r="52" spans="1:12" ht="15" customHeight="1" thickBot="1" x14ac:dyDescent="0.3">
      <c r="A52" s="456">
        <f t="shared" si="7"/>
        <v>39</v>
      </c>
      <c r="B52" s="484" t="s">
        <v>195</v>
      </c>
      <c r="C52" s="461">
        <f t="shared" si="13"/>
        <v>0</v>
      </c>
      <c r="D52" s="462">
        <f>F52+H52+J52+L52</f>
        <v>0</v>
      </c>
      <c r="E52" s="174">
        <v>-68.177999999999997</v>
      </c>
      <c r="F52" s="9">
        <v>-67.203000000000003</v>
      </c>
      <c r="G52" s="174">
        <v>68.177999999999997</v>
      </c>
      <c r="H52" s="9">
        <v>67.203000000000003</v>
      </c>
      <c r="I52" s="464"/>
      <c r="J52" s="463"/>
      <c r="K52" s="471"/>
      <c r="L52" s="462"/>
    </row>
    <row r="53" spans="1:12" ht="34.5" customHeight="1" thickBot="1" x14ac:dyDescent="0.3">
      <c r="A53" s="456">
        <f t="shared" si="7"/>
        <v>40</v>
      </c>
      <c r="B53" s="513" t="s">
        <v>189</v>
      </c>
      <c r="C53" s="474">
        <f t="shared" ref="C53" si="16">E53+G53+I53+K53</f>
        <v>2510.857</v>
      </c>
      <c r="D53" s="475"/>
      <c r="E53" s="474">
        <f>E54+E56+E57</f>
        <v>17.056999999999999</v>
      </c>
      <c r="F53" s="514"/>
      <c r="G53" s="474">
        <f>G54</f>
        <v>2493.8000000000002</v>
      </c>
      <c r="H53" s="515"/>
      <c r="I53" s="516"/>
      <c r="J53" s="514"/>
      <c r="K53" s="474"/>
      <c r="L53" s="515"/>
    </row>
    <row r="54" spans="1:12" ht="15" customHeight="1" x14ac:dyDescent="0.25">
      <c r="A54" s="456">
        <f t="shared" si="7"/>
        <v>41</v>
      </c>
      <c r="B54" s="517" t="s">
        <v>187</v>
      </c>
      <c r="C54" s="521">
        <f>SUM(C55:C55)</f>
        <v>2493.8000000000002</v>
      </c>
      <c r="D54" s="826"/>
      <c r="E54" s="827"/>
      <c r="F54" s="828"/>
      <c r="G54" s="499">
        <f>G55</f>
        <v>2493.8000000000002</v>
      </c>
      <c r="H54" s="518"/>
      <c r="I54" s="519"/>
      <c r="J54" s="520"/>
      <c r="K54" s="519"/>
      <c r="L54" s="520"/>
    </row>
    <row r="55" spans="1:12" ht="15" customHeight="1" x14ac:dyDescent="0.25">
      <c r="A55" s="456">
        <f t="shared" si="7"/>
        <v>42</v>
      </c>
      <c r="B55" s="526" t="s">
        <v>181</v>
      </c>
      <c r="C55" s="523">
        <f t="shared" ref="C55:C57" si="17">E55+G55+I55+K55</f>
        <v>2493.8000000000002</v>
      </c>
      <c r="D55" s="480"/>
      <c r="E55" s="521"/>
      <c r="F55" s="527"/>
      <c r="G55" s="189">
        <v>2493.8000000000002</v>
      </c>
      <c r="H55" s="525"/>
      <c r="I55" s="464"/>
      <c r="J55" s="463"/>
      <c r="K55" s="465"/>
      <c r="L55" s="463"/>
    </row>
    <row r="56" spans="1:12" s="717" customFormat="1" ht="15" customHeight="1" x14ac:dyDescent="0.25">
      <c r="A56" s="456">
        <v>43</v>
      </c>
      <c r="B56" s="748" t="s">
        <v>9</v>
      </c>
      <c r="C56" s="749">
        <f t="shared" si="17"/>
        <v>2.0569999999999999</v>
      </c>
      <c r="D56" s="820"/>
      <c r="E56" s="788">
        <v>2.0569999999999999</v>
      </c>
      <c r="F56" s="821"/>
      <c r="G56" s="189"/>
      <c r="H56" s="822"/>
      <c r="I56" s="823"/>
      <c r="J56" s="824"/>
      <c r="K56" s="825"/>
      <c r="L56" s="824"/>
    </row>
    <row r="57" spans="1:12" s="721" customFormat="1" ht="15" customHeight="1" thickBot="1" x14ac:dyDescent="0.3">
      <c r="A57" s="456">
        <v>44</v>
      </c>
      <c r="B57" s="748" t="s">
        <v>27</v>
      </c>
      <c r="C57" s="819">
        <f t="shared" si="17"/>
        <v>15</v>
      </c>
      <c r="D57" s="750"/>
      <c r="E57" s="734">
        <v>15</v>
      </c>
      <c r="F57" s="829"/>
      <c r="G57" s="830"/>
      <c r="H57" s="722"/>
      <c r="I57" s="723"/>
      <c r="J57" s="724"/>
      <c r="K57" s="725"/>
      <c r="L57" s="724"/>
    </row>
    <row r="58" spans="1:12" ht="34.5" customHeight="1" thickBot="1" x14ac:dyDescent="0.3">
      <c r="A58" s="456">
        <v>45</v>
      </c>
      <c r="B58" s="513" t="s">
        <v>190</v>
      </c>
      <c r="C58" s="474">
        <f t="shared" ref="C58:C60" si="18">E58+G58+I58+K58</f>
        <v>18.992999999999999</v>
      </c>
      <c r="D58" s="475"/>
      <c r="E58" s="474"/>
      <c r="F58" s="474"/>
      <c r="G58" s="474">
        <f t="shared" ref="G58" si="19">G59</f>
        <v>18.992999999999999</v>
      </c>
      <c r="H58" s="514"/>
      <c r="I58" s="516"/>
      <c r="J58" s="514"/>
      <c r="K58" s="528"/>
      <c r="L58" s="475"/>
    </row>
    <row r="59" spans="1:12" ht="15" customHeight="1" x14ac:dyDescent="0.25">
      <c r="A59" s="456">
        <f t="shared" si="7"/>
        <v>46</v>
      </c>
      <c r="B59" s="481" t="s">
        <v>197</v>
      </c>
      <c r="C59" s="461">
        <f t="shared" si="18"/>
        <v>18.992999999999999</v>
      </c>
      <c r="D59" s="462"/>
      <c r="E59" s="511"/>
      <c r="F59" s="462"/>
      <c r="G59" s="511">
        <f>SUM(G60:G60)</f>
        <v>18.992999999999999</v>
      </c>
      <c r="H59" s="485"/>
      <c r="I59" s="464"/>
      <c r="J59" s="463"/>
      <c r="K59" s="465"/>
      <c r="L59" s="463"/>
    </row>
    <row r="60" spans="1:12" ht="15" customHeight="1" thickBot="1" x14ac:dyDescent="0.35">
      <c r="A60" s="456">
        <f t="shared" si="7"/>
        <v>47</v>
      </c>
      <c r="B60" s="561" t="s">
        <v>416</v>
      </c>
      <c r="C60" s="459">
        <f t="shared" si="18"/>
        <v>18.992999999999999</v>
      </c>
      <c r="D60" s="460"/>
      <c r="E60" s="459"/>
      <c r="F60" s="460"/>
      <c r="G60" s="523">
        <v>18.992999999999999</v>
      </c>
      <c r="H60" s="522"/>
      <c r="I60" s="464"/>
      <c r="J60" s="463"/>
      <c r="K60" s="465"/>
      <c r="L60" s="463"/>
    </row>
    <row r="61" spans="1:12" ht="15" customHeight="1" thickBot="1" x14ac:dyDescent="0.3">
      <c r="A61" s="301">
        <v>48</v>
      </c>
      <c r="B61" s="302" t="s">
        <v>175</v>
      </c>
      <c r="C61" s="530">
        <f t="shared" ref="C61:L61" si="20">C14+C24+C38+C44+C53+C58</f>
        <v>2765.3080999999997</v>
      </c>
      <c r="D61" s="304">
        <f t="shared" si="20"/>
        <v>144.98699999999999</v>
      </c>
      <c r="E61" s="303">
        <f t="shared" si="20"/>
        <v>-45.084000000000003</v>
      </c>
      <c r="F61" s="304">
        <f t="shared" si="20"/>
        <v>-101.666</v>
      </c>
      <c r="G61" s="530">
        <f t="shared" si="20"/>
        <v>2688.1921000000002</v>
      </c>
      <c r="H61" s="304">
        <f t="shared" si="20"/>
        <v>126.19999999999999</v>
      </c>
      <c r="I61" s="303">
        <f t="shared" si="20"/>
        <v>122.2</v>
      </c>
      <c r="J61" s="304">
        <f t="shared" si="20"/>
        <v>120.453</v>
      </c>
      <c r="K61" s="303">
        <f t="shared" si="20"/>
        <v>0</v>
      </c>
      <c r="L61" s="304">
        <f t="shared" si="20"/>
        <v>0</v>
      </c>
    </row>
    <row r="62" spans="1:12" ht="15" customHeight="1" x14ac:dyDescent="0.25">
      <c r="A62" s="179"/>
      <c r="B62" s="182" t="s">
        <v>74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5" customHeight="1" x14ac:dyDescent="0.25">
      <c r="A63" s="179"/>
      <c r="B63" s="186" t="s">
        <v>192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</row>
    <row r="64" spans="1:12" ht="15" customHeight="1" x14ac:dyDescent="0.25">
      <c r="A64" s="179"/>
      <c r="B64" s="182" t="s">
        <v>205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1:12" ht="15" customHeight="1" x14ac:dyDescent="0.25">
      <c r="A65" s="179"/>
      <c r="B65" s="183" t="s">
        <v>75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</row>
    <row r="66" spans="1:12" ht="1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</row>
    <row r="67" spans="1:12" ht="15" customHeight="1" x14ac:dyDescent="0.25">
      <c r="A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</row>
    <row r="69" spans="1:12" ht="15" customHeight="1" x14ac:dyDescent="0.25">
      <c r="G69" s="233"/>
    </row>
  </sheetData>
  <mergeCells count="7">
    <mergeCell ref="G12:H12"/>
    <mergeCell ref="K12:L12"/>
    <mergeCell ref="E12:F12"/>
    <mergeCell ref="I12:J12"/>
    <mergeCell ref="A12:A13"/>
    <mergeCell ref="B12:B13"/>
    <mergeCell ref="C12:D12"/>
  </mergeCells>
  <printOptions gridLines="1"/>
  <pageMargins left="0.51181102362204722" right="0" top="0.55118110236220474" bottom="0.15748031496062992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80" workbookViewId="0">
      <selection activeCell="G104" sqref="G104"/>
    </sheetView>
  </sheetViews>
  <sheetFormatPr defaultRowHeight="13.2" x14ac:dyDescent="0.25"/>
  <cols>
    <col min="1" max="1" width="4.109375" customWidth="1"/>
    <col min="2" max="2" width="49.109375" customWidth="1"/>
    <col min="3" max="3" width="8.88671875" customWidth="1"/>
    <col min="4" max="4" width="22.88671875" customWidth="1"/>
    <col min="5" max="5" width="13.109375" customWidth="1"/>
    <col min="6" max="6" width="12.88671875" customWidth="1"/>
    <col min="7" max="7" width="10.5546875" bestFit="1" customWidth="1"/>
  </cols>
  <sheetData>
    <row r="1" spans="1:8" ht="15.6" x14ac:dyDescent="0.3">
      <c r="B1" s="1"/>
      <c r="C1" s="1"/>
      <c r="D1" s="1"/>
      <c r="E1" s="1"/>
      <c r="F1" s="1"/>
      <c r="G1" s="175"/>
    </row>
    <row r="2" spans="1:8" ht="15.6" x14ac:dyDescent="0.3">
      <c r="B2" s="1"/>
      <c r="C2" s="237"/>
      <c r="D2" s="237"/>
      <c r="E2" s="238"/>
      <c r="F2" s="204"/>
      <c r="G2" s="176"/>
    </row>
    <row r="3" spans="1:8" ht="15.6" x14ac:dyDescent="0.3">
      <c r="B3" s="1"/>
      <c r="C3" s="1"/>
      <c r="D3" s="1"/>
      <c r="E3" s="1"/>
      <c r="F3" s="1"/>
      <c r="G3" s="175"/>
    </row>
    <row r="4" spans="1:8" ht="15.6" x14ac:dyDescent="0.3">
      <c r="B4" s="1"/>
      <c r="C4" s="1"/>
      <c r="D4" s="1"/>
      <c r="E4" s="1"/>
      <c r="F4" s="1"/>
    </row>
    <row r="5" spans="1:8" ht="15.6" x14ac:dyDescent="0.3">
      <c r="A5" s="3" t="s">
        <v>405</v>
      </c>
      <c r="B5" s="1"/>
      <c r="C5" s="1"/>
      <c r="D5" s="237"/>
      <c r="E5" s="237"/>
      <c r="F5" s="237"/>
    </row>
    <row r="6" spans="1:8" ht="15.6" x14ac:dyDescent="0.3">
      <c r="A6" s="1"/>
      <c r="B6" s="1" t="s">
        <v>406</v>
      </c>
      <c r="C6" s="1"/>
      <c r="D6" s="1"/>
      <c r="E6" s="1"/>
      <c r="F6" s="1"/>
    </row>
    <row r="7" spans="1:8" ht="16.2" thickBot="1" x14ac:dyDescent="0.35">
      <c r="A7" s="207"/>
      <c r="B7" s="1"/>
      <c r="C7" s="1"/>
      <c r="D7" s="1"/>
      <c r="E7" s="1" t="s">
        <v>388</v>
      </c>
      <c r="F7" s="1"/>
    </row>
    <row r="8" spans="1:8" x14ac:dyDescent="0.25">
      <c r="A8" s="893" t="s">
        <v>0</v>
      </c>
      <c r="B8" s="895" t="s">
        <v>304</v>
      </c>
      <c r="C8" s="895" t="s">
        <v>305</v>
      </c>
      <c r="D8" s="895" t="s">
        <v>306</v>
      </c>
      <c r="E8" s="895" t="s">
        <v>351</v>
      </c>
      <c r="F8" s="891" t="s">
        <v>48</v>
      </c>
    </row>
    <row r="9" spans="1:8" ht="24" customHeight="1" thickBot="1" x14ac:dyDescent="0.3">
      <c r="A9" s="894"/>
      <c r="B9" s="896"/>
      <c r="C9" s="897"/>
      <c r="D9" s="896"/>
      <c r="E9" s="896"/>
      <c r="F9" s="892"/>
    </row>
    <row r="10" spans="1:8" ht="26.4" x14ac:dyDescent="0.25">
      <c r="A10" s="333">
        <v>1</v>
      </c>
      <c r="B10" s="266" t="s">
        <v>307</v>
      </c>
      <c r="C10" s="267">
        <v>1</v>
      </c>
      <c r="D10" s="268" t="s">
        <v>25</v>
      </c>
      <c r="E10" s="254">
        <v>0.5</v>
      </c>
      <c r="F10" s="334"/>
      <c r="G10" s="272"/>
      <c r="H10" s="272"/>
    </row>
    <row r="11" spans="1:8" x14ac:dyDescent="0.25">
      <c r="A11" s="335">
        <f>A10+1</f>
        <v>2</v>
      </c>
      <c r="B11" s="243" t="s">
        <v>271</v>
      </c>
      <c r="C11" s="244">
        <v>1</v>
      </c>
      <c r="D11" s="241" t="s">
        <v>25</v>
      </c>
      <c r="E11" s="242">
        <v>26.8</v>
      </c>
      <c r="F11" s="264">
        <v>23.8</v>
      </c>
    </row>
    <row r="12" spans="1:8" x14ac:dyDescent="0.25">
      <c r="A12" s="335">
        <f t="shared" ref="A12:A56" si="0">A11+1</f>
        <v>3</v>
      </c>
      <c r="B12" s="243" t="s">
        <v>308</v>
      </c>
      <c r="C12" s="244">
        <v>1</v>
      </c>
      <c r="D12" s="241" t="s">
        <v>25</v>
      </c>
      <c r="E12" s="242">
        <v>25.3</v>
      </c>
      <c r="F12" s="264">
        <v>8.5</v>
      </c>
    </row>
    <row r="13" spans="1:8" ht="12.75" customHeight="1" x14ac:dyDescent="0.25">
      <c r="A13" s="335">
        <f t="shared" si="0"/>
        <v>4</v>
      </c>
      <c r="B13" s="239" t="s">
        <v>295</v>
      </c>
      <c r="C13" s="240">
        <v>1</v>
      </c>
      <c r="D13" s="241" t="s">
        <v>25</v>
      </c>
      <c r="E13" s="242">
        <v>9</v>
      </c>
      <c r="F13" s="264">
        <v>8.8710000000000004</v>
      </c>
    </row>
    <row r="14" spans="1:8" x14ac:dyDescent="0.25">
      <c r="A14" s="335">
        <f t="shared" si="0"/>
        <v>5</v>
      </c>
      <c r="B14" s="243" t="s">
        <v>291</v>
      </c>
      <c r="C14" s="244">
        <v>1</v>
      </c>
      <c r="D14" s="241" t="s">
        <v>25</v>
      </c>
      <c r="E14" s="242">
        <v>30.2</v>
      </c>
      <c r="F14" s="264">
        <v>25.7</v>
      </c>
    </row>
    <row r="15" spans="1:8" x14ac:dyDescent="0.25">
      <c r="A15" s="335">
        <f t="shared" si="0"/>
        <v>6</v>
      </c>
      <c r="B15" s="243" t="s">
        <v>289</v>
      </c>
      <c r="C15" s="244">
        <v>1</v>
      </c>
      <c r="D15" s="241" t="s">
        <v>25</v>
      </c>
      <c r="E15" s="242">
        <v>9.4</v>
      </c>
      <c r="F15" s="264">
        <v>8.3000000000000007</v>
      </c>
    </row>
    <row r="16" spans="1:8" s="273" customFormat="1" ht="26.4" x14ac:dyDescent="0.25">
      <c r="A16" s="335">
        <f t="shared" si="0"/>
        <v>7</v>
      </c>
      <c r="B16" s="239" t="s">
        <v>370</v>
      </c>
      <c r="C16" s="244">
        <v>1</v>
      </c>
      <c r="D16" s="241" t="s">
        <v>25</v>
      </c>
      <c r="E16" s="242">
        <v>0.7</v>
      </c>
      <c r="F16" s="264"/>
    </row>
    <row r="17" spans="1:8" x14ac:dyDescent="0.25">
      <c r="A17" s="335">
        <f t="shared" si="0"/>
        <v>8</v>
      </c>
      <c r="B17" s="243" t="s">
        <v>309</v>
      </c>
      <c r="C17" s="244">
        <v>1</v>
      </c>
      <c r="D17" s="241" t="s">
        <v>25</v>
      </c>
      <c r="E17" s="242">
        <v>20.8</v>
      </c>
      <c r="F17" s="264">
        <v>20.399999999999999</v>
      </c>
    </row>
    <row r="18" spans="1:8" ht="26.4" x14ac:dyDescent="0.25">
      <c r="A18" s="335">
        <f t="shared" si="0"/>
        <v>9</v>
      </c>
      <c r="B18" s="336" t="s">
        <v>207</v>
      </c>
      <c r="C18" s="337">
        <v>1</v>
      </c>
      <c r="D18" s="245" t="s">
        <v>186</v>
      </c>
      <c r="E18" s="242">
        <v>1.1000000000000001</v>
      </c>
      <c r="F18" s="264"/>
    </row>
    <row r="19" spans="1:8" x14ac:dyDescent="0.25">
      <c r="A19" s="335">
        <f t="shared" si="0"/>
        <v>10</v>
      </c>
      <c r="B19" s="243" t="s">
        <v>310</v>
      </c>
      <c r="C19" s="244"/>
      <c r="D19" s="241"/>
      <c r="E19" s="242">
        <f>E20+E21+E22</f>
        <v>173</v>
      </c>
      <c r="F19" s="264">
        <f>F20+F21+F22</f>
        <v>126.07600000000001</v>
      </c>
    </row>
    <row r="20" spans="1:8" x14ac:dyDescent="0.25">
      <c r="A20" s="335">
        <f t="shared" si="0"/>
        <v>11</v>
      </c>
      <c r="B20" s="338" t="s">
        <v>311</v>
      </c>
      <c r="C20" s="339">
        <v>4</v>
      </c>
      <c r="D20" s="246" t="s">
        <v>25</v>
      </c>
      <c r="E20" s="247">
        <v>100</v>
      </c>
      <c r="F20" s="190">
        <v>97.876000000000005</v>
      </c>
    </row>
    <row r="21" spans="1:8" x14ac:dyDescent="0.25">
      <c r="A21" s="335">
        <f t="shared" si="0"/>
        <v>12</v>
      </c>
      <c r="B21" s="338" t="s">
        <v>312</v>
      </c>
      <c r="C21" s="339">
        <v>1</v>
      </c>
      <c r="D21" s="246" t="s">
        <v>25</v>
      </c>
      <c r="E21" s="247">
        <v>3.4</v>
      </c>
      <c r="F21" s="265">
        <v>3</v>
      </c>
    </row>
    <row r="22" spans="1:8" ht="26.4" x14ac:dyDescent="0.25">
      <c r="A22" s="335">
        <f t="shared" si="0"/>
        <v>13</v>
      </c>
      <c r="B22" s="338" t="s">
        <v>314</v>
      </c>
      <c r="C22" s="339">
        <v>4</v>
      </c>
      <c r="D22" s="340" t="s">
        <v>26</v>
      </c>
      <c r="E22" s="247">
        <v>69.599999999999994</v>
      </c>
      <c r="F22" s="265">
        <v>25.2</v>
      </c>
    </row>
    <row r="23" spans="1:8" x14ac:dyDescent="0.25">
      <c r="A23" s="335">
        <f t="shared" si="0"/>
        <v>14</v>
      </c>
      <c r="B23" s="243" t="s">
        <v>315</v>
      </c>
      <c r="C23" s="244">
        <v>1</v>
      </c>
      <c r="D23" s="241" t="s">
        <v>25</v>
      </c>
      <c r="E23" s="242">
        <v>5.6</v>
      </c>
      <c r="F23" s="264">
        <v>5.3</v>
      </c>
    </row>
    <row r="24" spans="1:8" x14ac:dyDescent="0.25">
      <c r="A24" s="335">
        <f t="shared" si="0"/>
        <v>15</v>
      </c>
      <c r="B24" s="243" t="s">
        <v>316</v>
      </c>
      <c r="C24" s="244">
        <v>1</v>
      </c>
      <c r="D24" s="241" t="s">
        <v>25</v>
      </c>
      <c r="E24" s="242"/>
      <c r="F24" s="341"/>
    </row>
    <row r="25" spans="1:8" x14ac:dyDescent="0.25">
      <c r="A25" s="335">
        <f t="shared" si="0"/>
        <v>16</v>
      </c>
      <c r="B25" s="243" t="s">
        <v>317</v>
      </c>
      <c r="C25" s="244"/>
      <c r="D25" s="241"/>
      <c r="E25" s="242">
        <f>E26+E27+E28</f>
        <v>528.4</v>
      </c>
      <c r="F25" s="242">
        <f>F26+F27+F28</f>
        <v>14</v>
      </c>
    </row>
    <row r="26" spans="1:8" x14ac:dyDescent="0.25">
      <c r="A26" s="335">
        <f t="shared" si="0"/>
        <v>17</v>
      </c>
      <c r="B26" s="338" t="s">
        <v>318</v>
      </c>
      <c r="C26" s="339">
        <v>4</v>
      </c>
      <c r="D26" s="246" t="s">
        <v>319</v>
      </c>
      <c r="E26" s="247">
        <v>508.1</v>
      </c>
      <c r="F26" s="265"/>
    </row>
    <row r="27" spans="1:8" x14ac:dyDescent="0.25">
      <c r="A27" s="335">
        <f t="shared" si="0"/>
        <v>18</v>
      </c>
      <c r="B27" s="338" t="s">
        <v>320</v>
      </c>
      <c r="C27" s="339">
        <v>1</v>
      </c>
      <c r="D27" s="246" t="s">
        <v>25</v>
      </c>
      <c r="E27" s="247">
        <v>15.3</v>
      </c>
      <c r="F27" s="265">
        <v>14</v>
      </c>
    </row>
    <row r="28" spans="1:8" x14ac:dyDescent="0.25">
      <c r="A28" s="335">
        <f t="shared" si="0"/>
        <v>19</v>
      </c>
      <c r="B28" s="338" t="s">
        <v>321</v>
      </c>
      <c r="C28" s="339">
        <v>1</v>
      </c>
      <c r="D28" s="246" t="s">
        <v>322</v>
      </c>
      <c r="E28" s="247">
        <v>5</v>
      </c>
      <c r="F28" s="342"/>
    </row>
    <row r="29" spans="1:8" x14ac:dyDescent="0.25">
      <c r="A29" s="335">
        <f t="shared" si="0"/>
        <v>20</v>
      </c>
      <c r="B29" s="243" t="s">
        <v>323</v>
      </c>
      <c r="C29" s="244"/>
      <c r="D29" s="246"/>
      <c r="E29" s="242">
        <f>E30+E31+E32</f>
        <v>944.2</v>
      </c>
      <c r="F29" s="264">
        <f>F30+F31+F32</f>
        <v>511.3</v>
      </c>
    </row>
    <row r="30" spans="1:8" x14ac:dyDescent="0.25">
      <c r="A30" s="335">
        <f t="shared" si="0"/>
        <v>21</v>
      </c>
      <c r="B30" s="338" t="s">
        <v>324</v>
      </c>
      <c r="C30" s="339">
        <v>4</v>
      </c>
      <c r="D30" s="246" t="s">
        <v>319</v>
      </c>
      <c r="E30" s="247">
        <v>412.6</v>
      </c>
      <c r="F30" s="342"/>
    </row>
    <row r="31" spans="1:8" x14ac:dyDescent="0.25">
      <c r="A31" s="335">
        <f t="shared" si="0"/>
        <v>22</v>
      </c>
      <c r="B31" s="338" t="s">
        <v>325</v>
      </c>
      <c r="C31" s="339">
        <v>1</v>
      </c>
      <c r="D31" s="246" t="s">
        <v>25</v>
      </c>
      <c r="E31" s="247">
        <v>12.4</v>
      </c>
      <c r="F31" s="265">
        <v>11</v>
      </c>
    </row>
    <row r="32" spans="1:8" ht="26.4" x14ac:dyDescent="0.25">
      <c r="A32" s="335">
        <f t="shared" si="0"/>
        <v>23</v>
      </c>
      <c r="B32" s="338" t="s">
        <v>326</v>
      </c>
      <c r="C32" s="339">
        <v>4</v>
      </c>
      <c r="D32" s="340" t="s">
        <v>194</v>
      </c>
      <c r="E32" s="247">
        <v>519.20000000000005</v>
      </c>
      <c r="F32" s="265">
        <v>500.3</v>
      </c>
      <c r="G32" s="8"/>
      <c r="H32" s="272"/>
    </row>
    <row r="33" spans="1:8" x14ac:dyDescent="0.25">
      <c r="A33" s="335">
        <f t="shared" si="0"/>
        <v>24</v>
      </c>
      <c r="B33" s="243" t="s">
        <v>327</v>
      </c>
      <c r="C33" s="244"/>
      <c r="D33" s="246"/>
      <c r="E33" s="242">
        <f>E34+E35</f>
        <v>262.79999999999995</v>
      </c>
      <c r="F33" s="242">
        <f>F34+F35</f>
        <v>7</v>
      </c>
    </row>
    <row r="34" spans="1:8" x14ac:dyDescent="0.25">
      <c r="A34" s="335">
        <f t="shared" si="0"/>
        <v>25</v>
      </c>
      <c r="B34" s="338" t="s">
        <v>381</v>
      </c>
      <c r="C34" s="339">
        <v>1</v>
      </c>
      <c r="D34" s="246" t="s">
        <v>328</v>
      </c>
      <c r="E34" s="247">
        <v>7.7</v>
      </c>
      <c r="F34" s="265">
        <v>7</v>
      </c>
      <c r="H34" s="272"/>
    </row>
    <row r="35" spans="1:8" x14ac:dyDescent="0.25">
      <c r="A35" s="335">
        <f t="shared" si="0"/>
        <v>26</v>
      </c>
      <c r="B35" s="338" t="s">
        <v>329</v>
      </c>
      <c r="C35" s="339">
        <v>4</v>
      </c>
      <c r="D35" s="246"/>
      <c r="E35" s="343">
        <f>SUM(E36:E45)</f>
        <v>255.09999999999997</v>
      </c>
      <c r="F35" s="342"/>
    </row>
    <row r="36" spans="1:8" x14ac:dyDescent="0.25">
      <c r="A36" s="335">
        <f t="shared" si="0"/>
        <v>27</v>
      </c>
      <c r="B36" s="338" t="s">
        <v>330</v>
      </c>
      <c r="C36" s="339">
        <v>4</v>
      </c>
      <c r="D36" s="246" t="s">
        <v>331</v>
      </c>
      <c r="E36" s="174">
        <v>20.184000000000001</v>
      </c>
      <c r="F36" s="342"/>
    </row>
    <row r="37" spans="1:8" x14ac:dyDescent="0.25">
      <c r="A37" s="335">
        <f t="shared" si="0"/>
        <v>28</v>
      </c>
      <c r="B37" s="338"/>
      <c r="C37" s="339">
        <v>4</v>
      </c>
      <c r="D37" s="246" t="s">
        <v>332</v>
      </c>
      <c r="E37" s="174">
        <v>14.896000000000001</v>
      </c>
      <c r="F37" s="342"/>
    </row>
    <row r="38" spans="1:8" x14ac:dyDescent="0.25">
      <c r="A38" s="335">
        <f t="shared" si="0"/>
        <v>29</v>
      </c>
      <c r="B38" s="338"/>
      <c r="C38" s="339">
        <v>4</v>
      </c>
      <c r="D38" s="246" t="s">
        <v>333</v>
      </c>
      <c r="E38" s="174">
        <v>17.248000000000001</v>
      </c>
      <c r="F38" s="342"/>
    </row>
    <row r="39" spans="1:8" x14ac:dyDescent="0.25">
      <c r="A39" s="335">
        <f t="shared" si="0"/>
        <v>30</v>
      </c>
      <c r="B39" s="338"/>
      <c r="C39" s="339">
        <v>4</v>
      </c>
      <c r="D39" s="246" t="s">
        <v>334</v>
      </c>
      <c r="E39" s="174">
        <v>6.6639999999999997</v>
      </c>
      <c r="F39" s="342"/>
    </row>
    <row r="40" spans="1:8" x14ac:dyDescent="0.25">
      <c r="A40" s="335">
        <f t="shared" si="0"/>
        <v>31</v>
      </c>
      <c r="B40" s="338"/>
      <c r="C40" s="339">
        <v>4</v>
      </c>
      <c r="D40" s="246" t="s">
        <v>335</v>
      </c>
      <c r="E40" s="174">
        <v>9.4079999999999995</v>
      </c>
      <c r="F40" s="342"/>
    </row>
    <row r="41" spans="1:8" x14ac:dyDescent="0.25">
      <c r="A41" s="335">
        <f t="shared" si="0"/>
        <v>32</v>
      </c>
      <c r="B41" s="338"/>
      <c r="C41" s="339">
        <v>4</v>
      </c>
      <c r="D41" s="246" t="s">
        <v>336</v>
      </c>
      <c r="E41" s="174">
        <v>27.832000000000001</v>
      </c>
      <c r="F41" s="342"/>
    </row>
    <row r="42" spans="1:8" x14ac:dyDescent="0.25">
      <c r="A42" s="335">
        <f t="shared" si="0"/>
        <v>33</v>
      </c>
      <c r="B42" s="338"/>
      <c r="C42" s="339">
        <v>4</v>
      </c>
      <c r="D42" s="246" t="s">
        <v>337</v>
      </c>
      <c r="E42" s="174">
        <v>21.952000000000002</v>
      </c>
      <c r="F42" s="342"/>
    </row>
    <row r="43" spans="1:8" x14ac:dyDescent="0.25">
      <c r="A43" s="335">
        <f t="shared" si="0"/>
        <v>34</v>
      </c>
      <c r="B43" s="338"/>
      <c r="C43" s="339">
        <v>4</v>
      </c>
      <c r="D43" s="246" t="s">
        <v>338</v>
      </c>
      <c r="E43" s="174">
        <v>10.976000000000001</v>
      </c>
      <c r="F43" s="342"/>
    </row>
    <row r="44" spans="1:8" x14ac:dyDescent="0.25">
      <c r="A44" s="335">
        <f t="shared" si="0"/>
        <v>35</v>
      </c>
      <c r="B44" s="338"/>
      <c r="C44" s="339">
        <v>4</v>
      </c>
      <c r="D44" s="246" t="s">
        <v>339</v>
      </c>
      <c r="E44" s="174">
        <v>31.36</v>
      </c>
      <c r="F44" s="342"/>
    </row>
    <row r="45" spans="1:8" x14ac:dyDescent="0.25">
      <c r="A45" s="335">
        <f t="shared" si="0"/>
        <v>36</v>
      </c>
      <c r="B45" s="338"/>
      <c r="C45" s="339">
        <v>4</v>
      </c>
      <c r="D45" s="246" t="s">
        <v>340</v>
      </c>
      <c r="E45" s="200">
        <v>94.58</v>
      </c>
      <c r="F45" s="342"/>
    </row>
    <row r="46" spans="1:8" x14ac:dyDescent="0.25">
      <c r="A46" s="335">
        <f t="shared" si="0"/>
        <v>37</v>
      </c>
      <c r="B46" s="243" t="s">
        <v>341</v>
      </c>
      <c r="C46" s="244">
        <v>1</v>
      </c>
      <c r="D46" s="241" t="s">
        <v>25</v>
      </c>
      <c r="E46" s="242">
        <v>4.8</v>
      </c>
      <c r="F46" s="264">
        <v>4.3</v>
      </c>
    </row>
    <row r="47" spans="1:8" x14ac:dyDescent="0.25">
      <c r="A47" s="335">
        <f t="shared" si="0"/>
        <v>38</v>
      </c>
      <c r="B47" s="243" t="s">
        <v>276</v>
      </c>
      <c r="C47" s="244">
        <v>1</v>
      </c>
      <c r="D47" s="241" t="s">
        <v>25</v>
      </c>
      <c r="E47" s="242">
        <v>3</v>
      </c>
      <c r="F47" s="264"/>
    </row>
    <row r="48" spans="1:8" x14ac:dyDescent="0.25">
      <c r="A48" s="335">
        <f t="shared" si="0"/>
        <v>39</v>
      </c>
      <c r="B48" s="243" t="s">
        <v>342</v>
      </c>
      <c r="C48" s="244">
        <v>1</v>
      </c>
      <c r="D48" s="241"/>
      <c r="E48" s="242">
        <f>E49+E50+E51+E52+E53+E54</f>
        <v>279.39999999999998</v>
      </c>
      <c r="F48" s="264">
        <f>F49+F50+F51+F52+F53+F54</f>
        <v>260</v>
      </c>
    </row>
    <row r="49" spans="1:7" x14ac:dyDescent="0.25">
      <c r="A49" s="335">
        <f t="shared" si="0"/>
        <v>40</v>
      </c>
      <c r="B49" s="246" t="s">
        <v>382</v>
      </c>
      <c r="C49" s="244">
        <v>1</v>
      </c>
      <c r="D49" s="246" t="s">
        <v>25</v>
      </c>
      <c r="E49" s="247">
        <v>276.89999999999998</v>
      </c>
      <c r="F49" s="265">
        <v>260</v>
      </c>
    </row>
    <row r="50" spans="1:7" x14ac:dyDescent="0.25">
      <c r="A50" s="335">
        <f t="shared" si="0"/>
        <v>41</v>
      </c>
      <c r="B50" s="243"/>
      <c r="C50" s="244">
        <v>1</v>
      </c>
      <c r="D50" s="246" t="s">
        <v>7</v>
      </c>
      <c r="E50" s="247">
        <v>0.5</v>
      </c>
      <c r="F50" s="264"/>
    </row>
    <row r="51" spans="1:7" x14ac:dyDescent="0.25">
      <c r="A51" s="335">
        <f t="shared" si="0"/>
        <v>42</v>
      </c>
      <c r="B51" s="243"/>
      <c r="C51" s="244">
        <v>1</v>
      </c>
      <c r="D51" s="246" t="s">
        <v>8</v>
      </c>
      <c r="E51" s="247">
        <v>0.5</v>
      </c>
      <c r="F51" s="264"/>
    </row>
    <row r="52" spans="1:7" x14ac:dyDescent="0.25">
      <c r="A52" s="335">
        <f t="shared" si="0"/>
        <v>43</v>
      </c>
      <c r="B52" s="243"/>
      <c r="C52" s="244">
        <v>1</v>
      </c>
      <c r="D52" s="246" t="s">
        <v>9</v>
      </c>
      <c r="E52" s="247">
        <v>0.5</v>
      </c>
      <c r="F52" s="264"/>
    </row>
    <row r="53" spans="1:7" x14ac:dyDescent="0.25">
      <c r="A53" s="335">
        <f t="shared" si="0"/>
        <v>44</v>
      </c>
      <c r="B53" s="243"/>
      <c r="C53" s="244">
        <v>1</v>
      </c>
      <c r="D53" s="246" t="s">
        <v>13</v>
      </c>
      <c r="E53" s="247">
        <v>0.5</v>
      </c>
      <c r="F53" s="264"/>
    </row>
    <row r="54" spans="1:7" x14ac:dyDescent="0.25">
      <c r="A54" s="335">
        <f t="shared" si="0"/>
        <v>45</v>
      </c>
      <c r="B54" s="243"/>
      <c r="C54" s="244">
        <v>1</v>
      </c>
      <c r="D54" s="246" t="s">
        <v>15</v>
      </c>
      <c r="E54" s="247">
        <v>0.5</v>
      </c>
      <c r="F54" s="264"/>
    </row>
    <row r="55" spans="1:7" x14ac:dyDescent="0.25">
      <c r="A55" s="335">
        <f t="shared" si="0"/>
        <v>46</v>
      </c>
      <c r="B55" s="243" t="s">
        <v>286</v>
      </c>
      <c r="C55" s="244">
        <v>6</v>
      </c>
      <c r="D55" s="246" t="s">
        <v>343</v>
      </c>
      <c r="E55" s="242">
        <v>287</v>
      </c>
      <c r="F55" s="342"/>
    </row>
    <row r="56" spans="1:7" x14ac:dyDescent="0.25">
      <c r="A56" s="335">
        <f t="shared" si="0"/>
        <v>47</v>
      </c>
      <c r="B56" s="243" t="s">
        <v>344</v>
      </c>
      <c r="C56" s="244">
        <v>1</v>
      </c>
      <c r="D56" s="248" t="s">
        <v>25</v>
      </c>
      <c r="E56" s="242">
        <v>8.3960000000000008</v>
      </c>
      <c r="F56" s="264">
        <v>5.42</v>
      </c>
    </row>
    <row r="57" spans="1:7" s="307" customFormat="1" ht="31.8" thickBot="1" x14ac:dyDescent="0.3">
      <c r="A57" s="369">
        <v>48</v>
      </c>
      <c r="B57" s="424" t="s">
        <v>413</v>
      </c>
      <c r="C57" s="408">
        <v>1</v>
      </c>
      <c r="D57" s="425" t="s">
        <v>25</v>
      </c>
      <c r="E57" s="433">
        <v>2.6680000000000001</v>
      </c>
      <c r="F57" s="374"/>
      <c r="G57" s="307">
        <v>2.6680000000000001</v>
      </c>
    </row>
    <row r="58" spans="1:7" x14ac:dyDescent="0.25">
      <c r="A58" s="335">
        <v>49</v>
      </c>
      <c r="B58" s="243" t="s">
        <v>1</v>
      </c>
      <c r="C58" s="244">
        <v>1</v>
      </c>
      <c r="D58" s="245" t="s">
        <v>1</v>
      </c>
      <c r="E58" s="242">
        <v>1234.5999999999999</v>
      </c>
      <c r="F58" s="264">
        <v>1154.4000000000001</v>
      </c>
    </row>
    <row r="59" spans="1:7" ht="26.4" x14ac:dyDescent="0.25">
      <c r="A59" s="335">
        <v>50</v>
      </c>
      <c r="B59" s="243" t="s">
        <v>282</v>
      </c>
      <c r="C59" s="244">
        <v>4</v>
      </c>
      <c r="D59" s="249" t="s">
        <v>6</v>
      </c>
      <c r="E59" s="242">
        <v>287.89999999999998</v>
      </c>
      <c r="F59" s="264">
        <v>185.21</v>
      </c>
    </row>
    <row r="60" spans="1:7" ht="27" thickBot="1" x14ac:dyDescent="0.3">
      <c r="A60" s="344">
        <v>51</v>
      </c>
      <c r="B60" s="250" t="s">
        <v>345</v>
      </c>
      <c r="C60" s="251">
        <v>4</v>
      </c>
      <c r="D60" s="252" t="s">
        <v>194</v>
      </c>
      <c r="E60" s="253">
        <v>161</v>
      </c>
      <c r="F60" s="345">
        <v>88</v>
      </c>
    </row>
    <row r="61" spans="1:7" ht="53.25" customHeight="1" thickBot="1" x14ac:dyDescent="0.3">
      <c r="A61" s="346">
        <v>52</v>
      </c>
      <c r="B61" s="347" t="s">
        <v>544</v>
      </c>
      <c r="C61" s="348"/>
      <c r="D61" s="349"/>
      <c r="E61" s="350">
        <f>E60+E59+E58+E56+E55+E48+E47+E46+E33+E29+E25+E24+E23+E19+SUM(E10:E18)+E57</f>
        <v>4306.5639999999994</v>
      </c>
      <c r="F61" s="350">
        <f>F60+F59+F58+F56+F55+F48+F47+F46+F33+F29+F25+F24+F23+F19+SUM(F10:F18)+F57</f>
        <v>2456.5770000000002</v>
      </c>
    </row>
    <row r="62" spans="1:7" ht="26.4" x14ac:dyDescent="0.25">
      <c r="A62" s="364">
        <v>53</v>
      </c>
      <c r="B62" s="365" t="s">
        <v>230</v>
      </c>
      <c r="C62" s="366">
        <v>2</v>
      </c>
      <c r="D62" s="367" t="s">
        <v>431</v>
      </c>
      <c r="E62" s="368">
        <v>9619.5</v>
      </c>
      <c r="F62" s="547">
        <v>9312.3970000000008</v>
      </c>
      <c r="G62">
        <v>122.2</v>
      </c>
    </row>
    <row r="63" spans="1:7" x14ac:dyDescent="0.25">
      <c r="A63" s="335">
        <v>54</v>
      </c>
      <c r="B63" s="239" t="s">
        <v>347</v>
      </c>
      <c r="C63" s="240">
        <v>4</v>
      </c>
      <c r="D63" s="249"/>
      <c r="E63" s="242">
        <v>182.2</v>
      </c>
      <c r="F63" s="264">
        <v>1.9</v>
      </c>
    </row>
    <row r="64" spans="1:7" s="271" customFormat="1" ht="26.4" x14ac:dyDescent="0.25">
      <c r="A64" s="335">
        <v>55</v>
      </c>
      <c r="B64" s="351" t="s">
        <v>382</v>
      </c>
      <c r="C64" s="240"/>
      <c r="D64" s="340" t="s">
        <v>85</v>
      </c>
      <c r="E64" s="247">
        <v>178.6</v>
      </c>
      <c r="F64" s="265"/>
    </row>
    <row r="65" spans="1:8" s="271" customFormat="1" ht="12.75" customHeight="1" x14ac:dyDescent="0.25">
      <c r="A65" s="335">
        <v>56</v>
      </c>
      <c r="B65" s="239"/>
      <c r="C65" s="240"/>
      <c r="D65" s="352" t="s">
        <v>25</v>
      </c>
      <c r="E65" s="247">
        <v>3.6</v>
      </c>
      <c r="F65" s="265">
        <v>1.9</v>
      </c>
    </row>
    <row r="66" spans="1:8" ht="26.4" x14ac:dyDescent="0.25">
      <c r="A66" s="335">
        <v>57</v>
      </c>
      <c r="B66" s="336" t="s">
        <v>348</v>
      </c>
      <c r="C66" s="337">
        <v>3</v>
      </c>
      <c r="D66" s="249" t="s">
        <v>349</v>
      </c>
      <c r="E66" s="242">
        <v>33.564</v>
      </c>
      <c r="F66" s="264"/>
    </row>
    <row r="67" spans="1:8" ht="26.4" x14ac:dyDescent="0.25">
      <c r="A67" s="369">
        <v>58</v>
      </c>
      <c r="B67" s="370" t="s">
        <v>299</v>
      </c>
      <c r="C67" s="371">
        <v>1</v>
      </c>
      <c r="D67" s="372" t="s">
        <v>25</v>
      </c>
      <c r="E67" s="433">
        <v>23.286999999999999</v>
      </c>
      <c r="F67" s="374">
        <v>22.954000000000001</v>
      </c>
      <c r="G67">
        <v>23.286999999999999</v>
      </c>
    </row>
    <row r="68" spans="1:8" ht="43.5" customHeight="1" x14ac:dyDescent="0.25">
      <c r="A68" s="335">
        <v>59</v>
      </c>
      <c r="B68" s="336" t="s">
        <v>298</v>
      </c>
      <c r="C68" s="337">
        <v>2</v>
      </c>
      <c r="D68" s="249" t="s">
        <v>33</v>
      </c>
      <c r="E68" s="242">
        <v>134.9</v>
      </c>
      <c r="F68" s="264">
        <v>100.893</v>
      </c>
    </row>
    <row r="69" spans="1:8" ht="39.6" x14ac:dyDescent="0.25">
      <c r="A69" s="335">
        <v>60</v>
      </c>
      <c r="B69" s="336" t="s">
        <v>361</v>
      </c>
      <c r="C69" s="337">
        <v>2</v>
      </c>
      <c r="D69" s="249" t="s">
        <v>19</v>
      </c>
      <c r="E69" s="242">
        <v>0.8</v>
      </c>
      <c r="F69" s="264"/>
    </row>
    <row r="70" spans="1:8" x14ac:dyDescent="0.25">
      <c r="A70" s="335">
        <v>61</v>
      </c>
      <c r="B70" s="336" t="s">
        <v>350</v>
      </c>
      <c r="C70" s="337">
        <v>2</v>
      </c>
      <c r="D70" s="249" t="s">
        <v>346</v>
      </c>
      <c r="E70" s="242">
        <v>131</v>
      </c>
      <c r="F70" s="412">
        <v>30.047999999999998</v>
      </c>
    </row>
    <row r="71" spans="1:8" s="273" customFormat="1" ht="39.6" x14ac:dyDescent="0.25">
      <c r="A71" s="335">
        <v>62</v>
      </c>
      <c r="B71" s="336" t="s">
        <v>371</v>
      </c>
      <c r="C71" s="337">
        <v>2</v>
      </c>
      <c r="D71" s="249" t="s">
        <v>346</v>
      </c>
      <c r="E71" s="242">
        <v>28.28</v>
      </c>
      <c r="F71" s="264">
        <v>16.399999999999999</v>
      </c>
    </row>
    <row r="72" spans="1:8" s="256" customFormat="1" ht="37.5" customHeight="1" x14ac:dyDescent="0.25">
      <c r="A72" s="335">
        <v>63</v>
      </c>
      <c r="B72" s="353" t="s">
        <v>402</v>
      </c>
      <c r="C72" s="354"/>
      <c r="D72" s="355"/>
      <c r="E72" s="242">
        <f>E73+E74</f>
        <v>111.495</v>
      </c>
      <c r="F72" s="264">
        <f>F73+F74</f>
        <v>46.515000000000001</v>
      </c>
      <c r="G72" s="8"/>
    </row>
    <row r="73" spans="1:8" s="285" customFormat="1" ht="26.25" customHeight="1" x14ac:dyDescent="0.25">
      <c r="A73" s="335">
        <v>64</v>
      </c>
      <c r="B73" s="356" t="s">
        <v>382</v>
      </c>
      <c r="C73" s="357">
        <v>4</v>
      </c>
      <c r="D73" s="352" t="s">
        <v>85</v>
      </c>
      <c r="E73" s="247">
        <v>109.309</v>
      </c>
      <c r="F73" s="265">
        <v>45</v>
      </c>
      <c r="G73" s="8"/>
    </row>
    <row r="74" spans="1:8" s="285" customFormat="1" ht="15" customHeight="1" x14ac:dyDescent="0.25">
      <c r="A74" s="335">
        <v>65</v>
      </c>
      <c r="B74" s="353"/>
      <c r="C74" s="357">
        <v>1</v>
      </c>
      <c r="D74" s="340" t="s">
        <v>25</v>
      </c>
      <c r="E74" s="247">
        <v>2.1859999999999999</v>
      </c>
      <c r="F74" s="265">
        <v>1.5149999999999999</v>
      </c>
      <c r="G74" s="8"/>
    </row>
    <row r="75" spans="1:8" s="274" customFormat="1" ht="37.5" customHeight="1" x14ac:dyDescent="0.25">
      <c r="A75" s="335">
        <v>66</v>
      </c>
      <c r="B75" s="353" t="s">
        <v>379</v>
      </c>
      <c r="C75" s="354">
        <v>4</v>
      </c>
      <c r="D75" s="355" t="s">
        <v>85</v>
      </c>
      <c r="E75" s="242">
        <f>E76+E77</f>
        <v>110.282</v>
      </c>
      <c r="F75" s="264">
        <f>F76+F77</f>
        <v>1.9</v>
      </c>
      <c r="G75" s="8"/>
    </row>
    <row r="76" spans="1:8" s="285" customFormat="1" ht="27" customHeight="1" x14ac:dyDescent="0.25">
      <c r="A76" s="335">
        <v>67</v>
      </c>
      <c r="B76" s="356" t="s">
        <v>382</v>
      </c>
      <c r="C76" s="357">
        <v>4</v>
      </c>
      <c r="D76" s="352" t="s">
        <v>85</v>
      </c>
      <c r="E76" s="247">
        <v>107.07</v>
      </c>
      <c r="F76" s="264"/>
      <c r="G76" s="8"/>
    </row>
    <row r="77" spans="1:8" s="285" customFormat="1" ht="12.75" customHeight="1" x14ac:dyDescent="0.25">
      <c r="A77" s="335">
        <v>68</v>
      </c>
      <c r="B77" s="353"/>
      <c r="C77" s="357">
        <v>1</v>
      </c>
      <c r="D77" s="340" t="s">
        <v>25</v>
      </c>
      <c r="E77" s="247">
        <v>3.2120000000000002</v>
      </c>
      <c r="F77" s="265">
        <v>1.9</v>
      </c>
      <c r="G77" s="8"/>
    </row>
    <row r="78" spans="1:8" s="256" customFormat="1" ht="26.25" customHeight="1" x14ac:dyDescent="0.25">
      <c r="A78" s="369">
        <f t="shared" ref="A78" si="1">A77+1</f>
        <v>69</v>
      </c>
      <c r="B78" s="382" t="s">
        <v>380</v>
      </c>
      <c r="C78" s="427"/>
      <c r="D78" s="428"/>
      <c r="E78" s="373">
        <v>24.678999999999998</v>
      </c>
      <c r="F78" s="429"/>
      <c r="G78" s="8">
        <v>-3.524</v>
      </c>
      <c r="H78" s="8"/>
    </row>
    <row r="79" spans="1:8" s="751" customFormat="1" ht="26.25" customHeight="1" x14ac:dyDescent="0.25">
      <c r="A79" s="772">
        <v>70</v>
      </c>
      <c r="B79" s="773"/>
      <c r="C79" s="774">
        <v>4</v>
      </c>
      <c r="D79" s="414" t="s">
        <v>85</v>
      </c>
      <c r="E79" s="387">
        <v>24.678999999999998</v>
      </c>
      <c r="F79" s="775"/>
      <c r="G79" s="577">
        <v>1E-3</v>
      </c>
      <c r="H79" s="577"/>
    </row>
    <row r="80" spans="1:8" s="751" customFormat="1" ht="26.25" customHeight="1" x14ac:dyDescent="0.25">
      <c r="A80" s="772">
        <v>71</v>
      </c>
      <c r="B80" s="773"/>
      <c r="C80" s="774">
        <v>1</v>
      </c>
      <c r="D80" s="776" t="s">
        <v>25</v>
      </c>
      <c r="E80" s="777">
        <v>-3.5249999999999999</v>
      </c>
      <c r="F80" s="778">
        <v>-1.5149999999999999</v>
      </c>
      <c r="G80" s="577">
        <v>-3.5249999999999999</v>
      </c>
      <c r="H80" s="577"/>
    </row>
    <row r="81" spans="1:7" ht="39.6" x14ac:dyDescent="0.25">
      <c r="A81" s="344">
        <v>72</v>
      </c>
      <c r="B81" s="358" t="s">
        <v>302</v>
      </c>
      <c r="C81" s="359">
        <v>5</v>
      </c>
      <c r="D81" s="252" t="s">
        <v>313</v>
      </c>
      <c r="E81" s="253">
        <v>998</v>
      </c>
      <c r="F81" s="345"/>
    </row>
    <row r="82" spans="1:7" s="307" customFormat="1" ht="39.6" x14ac:dyDescent="0.25">
      <c r="A82" s="385">
        <v>73</v>
      </c>
      <c r="B82" s="382" t="s">
        <v>410</v>
      </c>
      <c r="C82" s="546">
        <v>4</v>
      </c>
      <c r="D82" s="383" t="s">
        <v>194</v>
      </c>
      <c r="E82" s="373">
        <v>56.75</v>
      </c>
      <c r="F82" s="373">
        <v>55.938000000000002</v>
      </c>
      <c r="G82" s="307">
        <v>56.75</v>
      </c>
    </row>
    <row r="83" spans="1:7" s="307" customFormat="1" ht="26.4" x14ac:dyDescent="0.25">
      <c r="A83" s="385">
        <v>74</v>
      </c>
      <c r="B83" s="382" t="s">
        <v>412</v>
      </c>
      <c r="C83" s="371"/>
      <c r="D83" s="372"/>
      <c r="E83" s="373">
        <f>E84+E85</f>
        <v>46.391000000000005</v>
      </c>
      <c r="F83" s="373">
        <f>F84+F85</f>
        <v>45.728000000000002</v>
      </c>
      <c r="G83" s="307">
        <v>46.390999999999998</v>
      </c>
    </row>
    <row r="84" spans="1:7" s="307" customFormat="1" ht="26.4" x14ac:dyDescent="0.25">
      <c r="A84" s="385">
        <v>75</v>
      </c>
      <c r="B84" s="386" t="s">
        <v>42</v>
      </c>
      <c r="C84" s="371">
        <v>4</v>
      </c>
      <c r="D84" s="383" t="s">
        <v>26</v>
      </c>
      <c r="E84" s="387">
        <v>34.963000000000001</v>
      </c>
      <c r="F84" s="387">
        <v>34.463000000000001</v>
      </c>
    </row>
    <row r="85" spans="1:7" s="307" customFormat="1" ht="26.4" x14ac:dyDescent="0.25">
      <c r="A85" s="385">
        <v>76</v>
      </c>
      <c r="B85" s="388"/>
      <c r="C85" s="371">
        <v>4</v>
      </c>
      <c r="D85" s="383" t="s">
        <v>194</v>
      </c>
      <c r="E85" s="387">
        <v>11.428000000000001</v>
      </c>
      <c r="F85" s="387">
        <v>11.265000000000001</v>
      </c>
    </row>
    <row r="86" spans="1:7" s="307" customFormat="1" ht="42" thickBot="1" x14ac:dyDescent="0.3">
      <c r="A86" s="385">
        <v>77</v>
      </c>
      <c r="B86" s="411" t="s">
        <v>415</v>
      </c>
      <c r="C86" s="371"/>
      <c r="D86" s="383"/>
      <c r="E86" s="739">
        <f>E87+E88</f>
        <v>15.8939</v>
      </c>
      <c r="F86" s="384"/>
      <c r="G86" s="307">
        <v>15.8939</v>
      </c>
    </row>
    <row r="87" spans="1:7" s="307" customFormat="1" ht="26.4" x14ac:dyDescent="0.25">
      <c r="A87" s="385">
        <v>78</v>
      </c>
      <c r="B87" s="410" t="s">
        <v>42</v>
      </c>
      <c r="C87" s="371">
        <v>4</v>
      </c>
      <c r="D87" s="414" t="s">
        <v>85</v>
      </c>
      <c r="E87" s="413">
        <v>15.58226</v>
      </c>
      <c r="F87" s="384"/>
    </row>
    <row r="88" spans="1:7" s="307" customFormat="1" x14ac:dyDescent="0.25">
      <c r="A88" s="385">
        <v>79</v>
      </c>
      <c r="B88" s="410"/>
      <c r="C88" s="371">
        <v>1</v>
      </c>
      <c r="D88" s="383" t="s">
        <v>25</v>
      </c>
      <c r="E88" s="413">
        <v>0.31163999999999997</v>
      </c>
      <c r="F88" s="384"/>
    </row>
    <row r="89" spans="1:7" s="432" customFormat="1" ht="55.2" x14ac:dyDescent="0.25">
      <c r="A89" s="385">
        <v>80</v>
      </c>
      <c r="B89" s="545" t="s">
        <v>429</v>
      </c>
      <c r="C89" s="371">
        <v>2</v>
      </c>
      <c r="D89" s="372"/>
      <c r="E89" s="423">
        <f>SUM(E90:E97)</f>
        <v>5.24</v>
      </c>
      <c r="F89" s="423">
        <f>SUM(F90:F97)</f>
        <v>3.0949999999999998</v>
      </c>
      <c r="G89" s="432">
        <v>5.24</v>
      </c>
    </row>
    <row r="90" spans="1:7" s="539" customFormat="1" x14ac:dyDescent="0.25">
      <c r="A90" s="385">
        <v>81</v>
      </c>
      <c r="B90" s="540"/>
      <c r="C90" s="371"/>
      <c r="D90" s="540" t="s">
        <v>199</v>
      </c>
      <c r="E90" s="541">
        <v>0.70399999999999996</v>
      </c>
      <c r="F90" s="542">
        <v>0.10199999999999999</v>
      </c>
    </row>
    <row r="91" spans="1:7" s="539" customFormat="1" x14ac:dyDescent="0.25">
      <c r="A91" s="385">
        <v>82</v>
      </c>
      <c r="B91" s="543"/>
      <c r="C91" s="371"/>
      <c r="D91" s="543" t="s">
        <v>200</v>
      </c>
      <c r="E91" s="541">
        <v>1</v>
      </c>
      <c r="F91" s="542">
        <v>0.39400000000000002</v>
      </c>
    </row>
    <row r="92" spans="1:7" s="539" customFormat="1" x14ac:dyDescent="0.25">
      <c r="A92" s="385">
        <v>83</v>
      </c>
      <c r="B92" s="543"/>
      <c r="C92" s="371"/>
      <c r="D92" s="543" t="s">
        <v>201</v>
      </c>
      <c r="E92" s="541">
        <v>0.17599999999999999</v>
      </c>
      <c r="F92" s="542">
        <v>2.5999999999999999E-2</v>
      </c>
    </row>
    <row r="93" spans="1:7" s="539" customFormat="1" x14ac:dyDescent="0.25">
      <c r="A93" s="385">
        <v>84</v>
      </c>
      <c r="B93" s="543"/>
      <c r="C93" s="371"/>
      <c r="D93" s="543" t="s">
        <v>202</v>
      </c>
      <c r="E93" s="541">
        <v>0.17599999999999999</v>
      </c>
      <c r="F93" s="542">
        <v>2.5999999999999999E-2</v>
      </c>
    </row>
    <row r="94" spans="1:7" s="539" customFormat="1" x14ac:dyDescent="0.25">
      <c r="A94" s="385">
        <v>85</v>
      </c>
      <c r="B94" s="543"/>
      <c r="C94" s="371"/>
      <c r="D94" s="543" t="s">
        <v>430</v>
      </c>
      <c r="E94" s="541">
        <v>1.86</v>
      </c>
      <c r="F94" s="542">
        <v>1.833</v>
      </c>
    </row>
    <row r="95" spans="1:7" s="539" customFormat="1" x14ac:dyDescent="0.25">
      <c r="A95" s="385">
        <v>86</v>
      </c>
      <c r="B95" s="543"/>
      <c r="C95" s="371"/>
      <c r="D95" s="543" t="s">
        <v>20</v>
      </c>
      <c r="E95" s="541">
        <v>0.62</v>
      </c>
      <c r="F95" s="542">
        <v>0.61099999999999999</v>
      </c>
    </row>
    <row r="96" spans="1:7" s="539" customFormat="1" ht="26.4" x14ac:dyDescent="0.25">
      <c r="A96" s="385">
        <v>87</v>
      </c>
      <c r="B96" s="543"/>
      <c r="C96" s="371"/>
      <c r="D96" s="544" t="s">
        <v>193</v>
      </c>
      <c r="E96" s="541">
        <v>0.52800000000000002</v>
      </c>
      <c r="F96" s="542">
        <v>7.6999999999999999E-2</v>
      </c>
    </row>
    <row r="97" spans="1:11" s="539" customFormat="1" ht="26.4" x14ac:dyDescent="0.25">
      <c r="A97" s="385">
        <v>88</v>
      </c>
      <c r="B97" s="543"/>
      <c r="C97" s="371"/>
      <c r="D97" s="544" t="s">
        <v>73</v>
      </c>
      <c r="E97" s="541">
        <v>0.17599999999999999</v>
      </c>
      <c r="F97" s="542">
        <v>2.5999999999999999E-2</v>
      </c>
    </row>
    <row r="98" spans="1:11" s="539" customFormat="1" ht="13.8" x14ac:dyDescent="0.25">
      <c r="A98" s="385">
        <v>89</v>
      </c>
      <c r="B98" s="437"/>
      <c r="C98" s="371"/>
      <c r="D98" s="383"/>
      <c r="E98" s="438"/>
      <c r="F98" s="384"/>
    </row>
    <row r="99" spans="1:11" s="415" customFormat="1" ht="18" customHeight="1" x14ac:dyDescent="0.25">
      <c r="A99" s="417">
        <v>90</v>
      </c>
      <c r="B99" s="420" t="s">
        <v>416</v>
      </c>
      <c r="C99" s="418">
        <v>3</v>
      </c>
      <c r="D99" s="421" t="s">
        <v>169</v>
      </c>
      <c r="E99" s="422">
        <v>18.992999999999999</v>
      </c>
      <c r="F99" s="419"/>
      <c r="G99" s="415">
        <v>18.992999999999999</v>
      </c>
    </row>
    <row r="100" spans="1:11" s="439" customFormat="1" ht="39.6" x14ac:dyDescent="0.25">
      <c r="A100" s="385">
        <v>91</v>
      </c>
      <c r="B100" s="545" t="s">
        <v>425</v>
      </c>
      <c r="C100" s="371">
        <v>5</v>
      </c>
      <c r="D100" s="372" t="s">
        <v>313</v>
      </c>
      <c r="E100" s="423">
        <v>2493.8000000000002</v>
      </c>
      <c r="F100" s="384"/>
      <c r="G100" s="450">
        <v>2493.8000000000002</v>
      </c>
    </row>
    <row r="101" spans="1:11" s="717" customFormat="1" ht="13.8" x14ac:dyDescent="0.25">
      <c r="A101" s="385">
        <v>92</v>
      </c>
      <c r="B101" s="736" t="s">
        <v>536</v>
      </c>
      <c r="C101" s="737"/>
      <c r="D101" s="738"/>
      <c r="E101" s="739">
        <f>E102+E103</f>
        <v>28.693200000000001</v>
      </c>
      <c r="F101" s="384"/>
      <c r="G101" s="450">
        <v>28.693200000000001</v>
      </c>
    </row>
    <row r="102" spans="1:11" s="717" customFormat="1" ht="26.4" x14ac:dyDescent="0.25">
      <c r="A102" s="385">
        <v>93</v>
      </c>
      <c r="B102" s="740" t="s">
        <v>42</v>
      </c>
      <c r="C102" s="737">
        <v>4</v>
      </c>
      <c r="D102" s="741" t="s">
        <v>85</v>
      </c>
      <c r="E102" s="438">
        <v>27.58962</v>
      </c>
      <c r="F102" s="384"/>
      <c r="G102" s="450"/>
    </row>
    <row r="103" spans="1:11" s="717" customFormat="1" ht="13.8" x14ac:dyDescent="0.25">
      <c r="A103" s="385">
        <v>94</v>
      </c>
      <c r="B103" s="740"/>
      <c r="C103" s="737">
        <v>1</v>
      </c>
      <c r="D103" s="742" t="s">
        <v>25</v>
      </c>
      <c r="E103" s="438">
        <v>1.10358</v>
      </c>
      <c r="F103" s="384"/>
      <c r="G103" s="450"/>
    </row>
    <row r="104" spans="1:11" ht="27" thickBot="1" x14ac:dyDescent="0.3">
      <c r="A104" s="377">
        <v>95</v>
      </c>
      <c r="B104" s="378" t="s">
        <v>542</v>
      </c>
      <c r="C104" s="379"/>
      <c r="D104" s="380"/>
      <c r="E104" s="381">
        <f>E62+E63+E66+E67+E68+E69+E70+E72+E78+E81+E71+E75+E82+E83+E86+E99+E100+E89+E101</f>
        <v>14063.748100000001</v>
      </c>
      <c r="F104" s="381">
        <f>F62+F63+F66+F67+F68+F69+F70+F72+F78+F81+F71+F75+F82+F83+F86+F99+F100+F89</f>
        <v>9637.7679999999982</v>
      </c>
      <c r="G104" s="233">
        <f>G86+G83+G82+G67+G62+G57+G99+G78+G89+G100+G101</f>
        <v>2810.3921000000005</v>
      </c>
    </row>
    <row r="105" spans="1:11" ht="14.4" thickBot="1" x14ac:dyDescent="0.3">
      <c r="A105" s="360">
        <v>96</v>
      </c>
      <c r="B105" s="361" t="s">
        <v>543</v>
      </c>
      <c r="C105" s="362"/>
      <c r="D105" s="361"/>
      <c r="E105" s="426">
        <f>E61+E104</f>
        <v>18370.312099999999</v>
      </c>
      <c r="F105" s="363">
        <f>F61+F104</f>
        <v>12094.344999999998</v>
      </c>
    </row>
    <row r="107" spans="1:11" x14ac:dyDescent="0.25">
      <c r="F107" s="233"/>
    </row>
    <row r="110" spans="1:11" x14ac:dyDescent="0.25">
      <c r="H110" s="272">
        <f>F80+F67</f>
        <v>21.439</v>
      </c>
      <c r="J110" s="578">
        <f>E103+E88+E80+E67+E57</f>
        <v>23.845219999999998</v>
      </c>
    </row>
    <row r="111" spans="1:11" x14ac:dyDescent="0.25">
      <c r="K111" s="578">
        <f>E103+E88+E67+E57</f>
        <v>27.37022</v>
      </c>
    </row>
  </sheetData>
  <mergeCells count="6">
    <mergeCell ref="F8:F9"/>
    <mergeCell ref="A8:A9"/>
    <mergeCell ref="B8:B9"/>
    <mergeCell ref="C8:C9"/>
    <mergeCell ref="D8:D9"/>
    <mergeCell ref="E8:E9"/>
  </mergeCells>
  <phoneticPr fontId="9" type="noConversion"/>
  <pageMargins left="0.25" right="0.25" top="0.75" bottom="0.75" header="0.3" footer="0.3"/>
  <pageSetup paperSize="9" scale="8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51"/>
  <sheetViews>
    <sheetView workbookViewId="0">
      <selection activeCell="W32" sqref="W32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  <col min="17" max="17" width="28.33203125" customWidth="1"/>
  </cols>
  <sheetData>
    <row r="2" spans="1:17" x14ac:dyDescent="0.25">
      <c r="A2" s="8"/>
      <c r="B2" s="8"/>
      <c r="C2" s="8"/>
      <c r="D2" s="8"/>
      <c r="E2" s="8"/>
      <c r="F2" s="8"/>
      <c r="G2" s="8"/>
      <c r="H2" s="269"/>
      <c r="I2" s="269"/>
      <c r="J2" s="269"/>
      <c r="K2" s="269"/>
      <c r="L2" s="8" t="s">
        <v>184</v>
      </c>
      <c r="M2" s="8"/>
      <c r="N2" s="8"/>
      <c r="O2" s="269"/>
      <c r="P2" s="269"/>
    </row>
    <row r="3" spans="1:17" x14ac:dyDescent="0.25">
      <c r="A3" s="8"/>
      <c r="B3" s="8"/>
      <c r="C3" s="8"/>
      <c r="D3" s="8"/>
      <c r="E3" s="8"/>
      <c r="F3" s="8"/>
      <c r="G3" s="8"/>
      <c r="H3" s="269"/>
      <c r="I3" s="269"/>
      <c r="J3" s="269"/>
      <c r="K3" s="269"/>
      <c r="L3" s="8" t="s">
        <v>408</v>
      </c>
      <c r="M3" s="8"/>
      <c r="N3" s="8"/>
      <c r="O3" s="269"/>
      <c r="P3" s="269"/>
    </row>
    <row r="4" spans="1:17" x14ac:dyDescent="0.25">
      <c r="A4" s="8"/>
      <c r="B4" s="8"/>
      <c r="C4" s="8"/>
      <c r="D4" s="8"/>
      <c r="E4" s="8"/>
      <c r="F4" s="8"/>
      <c r="G4" s="8"/>
      <c r="H4" s="269"/>
      <c r="I4" s="269"/>
      <c r="J4" s="269"/>
      <c r="K4" s="269"/>
      <c r="L4" s="8" t="s">
        <v>185</v>
      </c>
      <c r="M4" s="8"/>
      <c r="N4" s="8"/>
      <c r="O4" s="269"/>
      <c r="P4" s="269"/>
    </row>
    <row r="5" spans="1:17" x14ac:dyDescent="0.25">
      <c r="A5" s="8"/>
      <c r="B5" s="8"/>
      <c r="C5" s="8"/>
      <c r="D5" s="8"/>
      <c r="E5" s="8"/>
      <c r="F5" s="8"/>
      <c r="G5" s="8"/>
      <c r="H5" s="269"/>
      <c r="I5" s="269"/>
      <c r="J5" s="269"/>
      <c r="K5" s="269"/>
      <c r="L5" s="8"/>
      <c r="M5" s="270"/>
      <c r="N5" s="269"/>
      <c r="O5" s="269"/>
      <c r="P5" s="269"/>
    </row>
    <row r="6" spans="1:17" ht="13.8" x14ac:dyDescent="0.25">
      <c r="A6" s="898" t="s">
        <v>409</v>
      </c>
      <c r="B6" s="899"/>
      <c r="C6" s="899"/>
      <c r="D6" s="899"/>
      <c r="E6" s="899"/>
      <c r="F6" s="899"/>
      <c r="G6" s="900"/>
      <c r="H6" s="900"/>
      <c r="I6" s="900"/>
      <c r="J6" s="900"/>
      <c r="K6" s="900"/>
      <c r="L6" s="901"/>
      <c r="M6" s="901"/>
      <c r="N6" s="295"/>
      <c r="O6" s="295"/>
      <c r="P6" s="295"/>
    </row>
    <row r="7" spans="1:17" ht="13.8" x14ac:dyDescent="0.25">
      <c r="A7" s="898"/>
      <c r="B7" s="899"/>
      <c r="C7" s="899"/>
      <c r="D7" s="899"/>
      <c r="E7" s="899"/>
      <c r="F7" s="899"/>
      <c r="G7" s="900"/>
      <c r="H7" s="900"/>
      <c r="I7" s="900"/>
      <c r="J7" s="900"/>
      <c r="K7" s="900"/>
      <c r="L7" s="901"/>
      <c r="M7" s="901"/>
      <c r="N7" s="295"/>
      <c r="O7" s="295"/>
      <c r="P7" s="295"/>
    </row>
    <row r="8" spans="1:17" ht="13.8" x14ac:dyDescent="0.25">
      <c r="A8" s="899"/>
      <c r="B8" s="899"/>
      <c r="C8" s="899"/>
      <c r="D8" s="899"/>
      <c r="E8" s="899"/>
      <c r="F8" s="899"/>
      <c r="G8" s="900"/>
      <c r="H8" s="900"/>
      <c r="I8" s="900"/>
      <c r="J8" s="900"/>
      <c r="K8" s="900"/>
      <c r="L8" s="901"/>
      <c r="M8" s="901"/>
      <c r="N8" s="295"/>
      <c r="O8" s="295"/>
      <c r="P8" s="295"/>
    </row>
    <row r="9" spans="1:17" ht="13.8" x14ac:dyDescent="0.25">
      <c r="A9" s="296"/>
      <c r="B9" s="296"/>
      <c r="C9" s="295"/>
      <c r="D9" s="295"/>
      <c r="E9" s="295"/>
      <c r="F9" s="295"/>
      <c r="G9" s="295"/>
      <c r="H9" s="297"/>
      <c r="I9" s="295"/>
      <c r="J9" s="295"/>
      <c r="K9" s="295"/>
      <c r="L9" s="295"/>
      <c r="M9" s="295"/>
      <c r="N9" s="295"/>
      <c r="O9" s="295"/>
      <c r="P9" s="295"/>
    </row>
    <row r="10" spans="1:17" x14ac:dyDescent="0.25">
      <c r="A10" s="577"/>
      <c r="B10" s="577"/>
      <c r="C10" s="577"/>
      <c r="D10" s="577"/>
      <c r="E10" s="577"/>
      <c r="F10" s="577"/>
      <c r="G10" s="577"/>
      <c r="H10" s="577"/>
      <c r="I10" s="576"/>
      <c r="J10" s="576"/>
      <c r="K10" s="576"/>
      <c r="L10" s="576"/>
      <c r="M10" s="577" t="s">
        <v>184</v>
      </c>
      <c r="N10" s="577"/>
      <c r="O10" s="577"/>
      <c r="P10" s="576"/>
      <c r="Q10" s="576"/>
    </row>
    <row r="11" spans="1:17" x14ac:dyDescent="0.25">
      <c r="A11" s="577"/>
      <c r="B11" s="577"/>
      <c r="C11" s="577"/>
      <c r="D11" s="577"/>
      <c r="E11" s="577"/>
      <c r="F11" s="577"/>
      <c r="G11" s="577"/>
      <c r="H11" s="577"/>
      <c r="I11" s="576"/>
      <c r="J11" s="576"/>
      <c r="K11" s="576"/>
      <c r="L11" s="576"/>
      <c r="M11" s="577" t="s">
        <v>435</v>
      </c>
      <c r="N11" s="577"/>
      <c r="O11" s="577"/>
      <c r="P11" s="576"/>
      <c r="Q11" s="576"/>
    </row>
    <row r="12" spans="1:17" ht="17.399999999999999" x14ac:dyDescent="0.3">
      <c r="A12" s="577"/>
      <c r="B12" s="577"/>
      <c r="C12" s="577"/>
      <c r="D12" s="593"/>
      <c r="E12" s="577"/>
      <c r="F12" s="577"/>
      <c r="G12" s="577"/>
      <c r="H12" s="577"/>
      <c r="I12" s="576"/>
      <c r="J12" s="576"/>
      <c r="K12" s="576"/>
      <c r="L12" s="576"/>
      <c r="M12" s="577" t="s">
        <v>185</v>
      </c>
      <c r="N12" s="577"/>
      <c r="O12" s="577"/>
      <c r="P12" s="576"/>
      <c r="Q12" s="576"/>
    </row>
    <row r="13" spans="1:17" x14ac:dyDescent="0.25">
      <c r="A13" s="577"/>
      <c r="B13" s="577"/>
      <c r="C13" s="577"/>
      <c r="D13" s="577"/>
      <c r="E13" s="577"/>
      <c r="F13" s="577"/>
      <c r="G13" s="577"/>
      <c r="H13" s="577"/>
      <c r="I13" s="576"/>
      <c r="J13" s="576"/>
      <c r="K13" s="576"/>
      <c r="L13" s="576"/>
      <c r="M13" s="577"/>
      <c r="N13" s="579"/>
      <c r="O13" s="576"/>
      <c r="P13" s="576"/>
      <c r="Q13" s="576"/>
    </row>
    <row r="14" spans="1:17" x14ac:dyDescent="0.25">
      <c r="A14" s="902" t="s">
        <v>436</v>
      </c>
      <c r="B14" s="903"/>
      <c r="C14" s="903"/>
      <c r="D14" s="903"/>
      <c r="E14" s="903"/>
      <c r="F14" s="903"/>
      <c r="G14" s="903"/>
      <c r="H14" s="904"/>
      <c r="I14" s="904"/>
      <c r="J14" s="904"/>
      <c r="K14" s="904"/>
      <c r="L14" s="904"/>
      <c r="M14" s="905"/>
      <c r="N14" s="905"/>
      <c r="O14" s="576"/>
      <c r="P14" s="576"/>
      <c r="Q14" s="576"/>
    </row>
    <row r="15" spans="1:17" x14ac:dyDescent="0.25">
      <c r="A15" s="902"/>
      <c r="B15" s="903"/>
      <c r="C15" s="903"/>
      <c r="D15" s="903"/>
      <c r="E15" s="903"/>
      <c r="F15" s="903"/>
      <c r="G15" s="903"/>
      <c r="H15" s="904"/>
      <c r="I15" s="904"/>
      <c r="J15" s="904"/>
      <c r="K15" s="904"/>
      <c r="L15" s="904"/>
      <c r="M15" s="905"/>
      <c r="N15" s="905"/>
      <c r="O15" s="576"/>
      <c r="P15" s="576"/>
      <c r="Q15" s="576"/>
    </row>
    <row r="16" spans="1:17" x14ac:dyDescent="0.25">
      <c r="A16" s="903"/>
      <c r="B16" s="903"/>
      <c r="C16" s="903"/>
      <c r="D16" s="903"/>
      <c r="E16" s="903"/>
      <c r="F16" s="903"/>
      <c r="G16" s="903"/>
      <c r="H16" s="904"/>
      <c r="I16" s="904"/>
      <c r="J16" s="904"/>
      <c r="K16" s="904"/>
      <c r="L16" s="904"/>
      <c r="M16" s="905"/>
      <c r="N16" s="905"/>
      <c r="O16" s="576"/>
      <c r="P16" s="576"/>
      <c r="Q16" s="576"/>
    </row>
    <row r="17" spans="1:17" x14ac:dyDescent="0.25">
      <c r="A17" s="580"/>
      <c r="B17" s="580"/>
      <c r="C17" s="580"/>
      <c r="D17" s="577"/>
      <c r="E17" s="577"/>
      <c r="F17" s="577"/>
      <c r="G17" s="577"/>
      <c r="H17" s="577"/>
      <c r="I17" s="579"/>
      <c r="J17" s="576"/>
      <c r="K17" s="576"/>
      <c r="L17" s="576"/>
      <c r="M17" s="576"/>
      <c r="N17" s="576"/>
      <c r="O17" s="576"/>
      <c r="P17" s="576"/>
      <c r="Q17" s="576"/>
    </row>
    <row r="18" spans="1:17" x14ac:dyDescent="0.25">
      <c r="A18" s="590"/>
      <c r="B18" s="590"/>
      <c r="C18" s="590"/>
      <c r="D18" s="590"/>
      <c r="E18" s="590"/>
      <c r="F18" s="591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</row>
    <row r="19" spans="1:17" x14ac:dyDescent="0.25">
      <c r="A19" s="590"/>
      <c r="B19" s="590"/>
      <c r="C19" s="590"/>
      <c r="D19" s="590"/>
      <c r="E19" s="590"/>
      <c r="F19" s="590"/>
      <c r="G19" s="716"/>
      <c r="H19" s="590"/>
      <c r="I19" s="590"/>
      <c r="J19" s="590"/>
      <c r="K19" s="590"/>
      <c r="L19" s="592"/>
      <c r="M19" s="590"/>
      <c r="N19" s="590"/>
      <c r="O19" s="592"/>
      <c r="P19" s="590"/>
      <c r="Q19" s="590"/>
    </row>
    <row r="20" spans="1:17" x14ac:dyDescent="0.25">
      <c r="A20" s="576"/>
      <c r="B20" s="576"/>
      <c r="C20" s="576"/>
      <c r="D20" s="576"/>
      <c r="E20" s="576"/>
      <c r="F20" s="576"/>
      <c r="G20" s="576"/>
      <c r="H20" s="576"/>
      <c r="I20" s="576"/>
      <c r="J20" s="576"/>
      <c r="K20" s="578"/>
      <c r="L20" s="576"/>
      <c r="M20" s="578"/>
      <c r="N20" s="578"/>
      <c r="O20" s="576"/>
      <c r="P20" s="578"/>
      <c r="Q20" s="576"/>
    </row>
    <row r="21" spans="1:17" x14ac:dyDescent="0.25">
      <c r="A21" s="910" t="s">
        <v>437</v>
      </c>
      <c r="B21" s="911" t="s">
        <v>438</v>
      </c>
      <c r="C21" s="912" t="s">
        <v>306</v>
      </c>
      <c r="D21" s="911" t="s">
        <v>439</v>
      </c>
      <c r="E21" s="910" t="s">
        <v>440</v>
      </c>
      <c r="F21" s="907" t="s">
        <v>441</v>
      </c>
      <c r="G21" s="597" t="s">
        <v>442</v>
      </c>
      <c r="H21" s="598"/>
      <c r="I21" s="598"/>
      <c r="J21" s="598"/>
      <c r="K21" s="909" t="s">
        <v>443</v>
      </c>
      <c r="L21" s="909"/>
      <c r="M21" s="909"/>
      <c r="N21" s="909"/>
      <c r="O21" s="909"/>
      <c r="P21" s="909"/>
      <c r="Q21" s="906" t="s">
        <v>444</v>
      </c>
    </row>
    <row r="22" spans="1:17" x14ac:dyDescent="0.25">
      <c r="A22" s="910"/>
      <c r="B22" s="911"/>
      <c r="C22" s="913"/>
      <c r="D22" s="911"/>
      <c r="E22" s="910"/>
      <c r="F22" s="907"/>
      <c r="G22" s="907" t="s">
        <v>445</v>
      </c>
      <c r="H22" s="908" t="s">
        <v>446</v>
      </c>
      <c r="I22" s="907" t="s">
        <v>447</v>
      </c>
      <c r="J22" s="908" t="s">
        <v>448</v>
      </c>
      <c r="K22" s="909"/>
      <c r="L22" s="909"/>
      <c r="M22" s="909"/>
      <c r="N22" s="909"/>
      <c r="O22" s="909"/>
      <c r="P22" s="909"/>
      <c r="Q22" s="906"/>
    </row>
    <row r="23" spans="1:17" ht="52.8" x14ac:dyDescent="0.25">
      <c r="A23" s="910"/>
      <c r="B23" s="911"/>
      <c r="C23" s="914"/>
      <c r="D23" s="911"/>
      <c r="E23" s="910"/>
      <c r="F23" s="907"/>
      <c r="G23" s="907"/>
      <c r="H23" s="908"/>
      <c r="I23" s="907"/>
      <c r="J23" s="908"/>
      <c r="K23" s="594" t="s">
        <v>351</v>
      </c>
      <c r="L23" s="587" t="s">
        <v>445</v>
      </c>
      <c r="M23" s="587" t="s">
        <v>449</v>
      </c>
      <c r="N23" s="587" t="s">
        <v>447</v>
      </c>
      <c r="O23" s="587" t="s">
        <v>450</v>
      </c>
      <c r="P23" s="587" t="s">
        <v>451</v>
      </c>
      <c r="Q23" s="595"/>
    </row>
    <row r="24" spans="1:17" ht="69" x14ac:dyDescent="0.25">
      <c r="A24" s="581">
        <v>1</v>
      </c>
      <c r="B24" s="582">
        <v>5</v>
      </c>
      <c r="C24" s="583" t="s">
        <v>452</v>
      </c>
      <c r="D24" s="605" t="s">
        <v>453</v>
      </c>
      <c r="E24" s="583" t="s">
        <v>454</v>
      </c>
      <c r="F24" s="588">
        <v>9043.2000000000007</v>
      </c>
      <c r="G24" s="662"/>
      <c r="H24" s="588">
        <v>6300.3770999999997</v>
      </c>
      <c r="I24" s="588"/>
      <c r="J24" s="588">
        <v>2742.8229000000001</v>
      </c>
      <c r="K24" s="715">
        <v>1425.7139999999999</v>
      </c>
      <c r="L24" s="602"/>
      <c r="M24" s="602">
        <v>998</v>
      </c>
      <c r="N24" s="602"/>
      <c r="O24" s="715">
        <v>427.714</v>
      </c>
      <c r="P24" s="602"/>
      <c r="Q24" s="633" t="s">
        <v>455</v>
      </c>
    </row>
    <row r="25" spans="1:17" ht="55.2" x14ac:dyDescent="0.25">
      <c r="A25" s="581">
        <v>2</v>
      </c>
      <c r="B25" s="583">
        <v>5</v>
      </c>
      <c r="C25" s="583" t="s">
        <v>456</v>
      </c>
      <c r="D25" s="605" t="s">
        <v>457</v>
      </c>
      <c r="E25" s="583" t="s">
        <v>458</v>
      </c>
      <c r="F25" s="663">
        <v>1167.4100000000001</v>
      </c>
      <c r="G25" s="662"/>
      <c r="H25" s="664">
        <v>820.83</v>
      </c>
      <c r="I25" s="662"/>
      <c r="J25" s="664">
        <v>346.58</v>
      </c>
      <c r="K25" s="715">
        <v>912.72499999999991</v>
      </c>
      <c r="L25" s="610"/>
      <c r="M25" s="715">
        <v>720.60699999999997</v>
      </c>
      <c r="N25" s="602"/>
      <c r="O25" s="610"/>
      <c r="P25" s="690">
        <v>192.11799999999999</v>
      </c>
      <c r="Q25" s="584" t="s">
        <v>459</v>
      </c>
    </row>
    <row r="26" spans="1:17" ht="41.4" x14ac:dyDescent="0.25">
      <c r="A26" s="581">
        <v>3</v>
      </c>
      <c r="B26" s="582">
        <v>4</v>
      </c>
      <c r="C26" s="582" t="s">
        <v>456</v>
      </c>
      <c r="D26" s="605" t="s">
        <v>460</v>
      </c>
      <c r="E26" s="583" t="s">
        <v>454</v>
      </c>
      <c r="F26" s="663">
        <v>350.18266</v>
      </c>
      <c r="G26" s="665">
        <v>297.65526</v>
      </c>
      <c r="H26" s="666"/>
      <c r="I26" s="666"/>
      <c r="J26" s="666">
        <v>52.5274</v>
      </c>
      <c r="K26" s="715">
        <v>133.13317000000001</v>
      </c>
      <c r="L26" s="632">
        <v>113.16319</v>
      </c>
      <c r="M26" s="630">
        <v>0</v>
      </c>
      <c r="N26" s="630"/>
      <c r="O26" s="632" t="s">
        <v>461</v>
      </c>
      <c r="P26" s="632"/>
      <c r="Q26" s="596" t="s">
        <v>462</v>
      </c>
    </row>
    <row r="27" spans="1:17" ht="93.75" customHeight="1" x14ac:dyDescent="0.25">
      <c r="A27" s="581">
        <v>4</v>
      </c>
      <c r="B27" s="582">
        <v>6</v>
      </c>
      <c r="C27" s="582" t="s">
        <v>456</v>
      </c>
      <c r="D27" s="605" t="s">
        <v>463</v>
      </c>
      <c r="E27" s="583" t="s">
        <v>458</v>
      </c>
      <c r="F27" s="588">
        <v>240.23569000000001</v>
      </c>
      <c r="G27" s="662">
        <v>161.31827000000001</v>
      </c>
      <c r="H27" s="588">
        <v>28.467929999999999</v>
      </c>
      <c r="I27" s="588"/>
      <c r="J27" s="662">
        <v>50.449489999999997</v>
      </c>
      <c r="K27" s="613">
        <v>225.89731</v>
      </c>
      <c r="L27" s="614">
        <v>151.69004000000001</v>
      </c>
      <c r="M27" s="614">
        <v>26.768830000000001</v>
      </c>
      <c r="N27" s="614"/>
      <c r="O27" s="614">
        <v>47.43844</v>
      </c>
      <c r="P27" s="610"/>
      <c r="Q27" s="584" t="s">
        <v>464</v>
      </c>
    </row>
    <row r="28" spans="1:17" ht="73.5" customHeight="1" x14ac:dyDescent="0.25">
      <c r="A28" s="581">
        <v>5</v>
      </c>
      <c r="B28" s="582">
        <v>6</v>
      </c>
      <c r="C28" s="582" t="s">
        <v>456</v>
      </c>
      <c r="D28" s="605" t="s">
        <v>465</v>
      </c>
      <c r="E28" s="583" t="s">
        <v>458</v>
      </c>
      <c r="F28" s="588">
        <v>262.31412001999996</v>
      </c>
      <c r="G28" s="662">
        <v>176.1439316</v>
      </c>
      <c r="H28" s="588">
        <v>31.084223219999998</v>
      </c>
      <c r="I28" s="588"/>
      <c r="J28" s="662">
        <v>55.085965199999997</v>
      </c>
      <c r="K28" s="613">
        <v>123.90586099999999</v>
      </c>
      <c r="L28" s="615">
        <v>83.202789999999993</v>
      </c>
      <c r="M28" s="614">
        <v>14.682840000000001</v>
      </c>
      <c r="N28" s="614"/>
      <c r="O28" s="615">
        <v>26.020230999999999</v>
      </c>
      <c r="P28" s="610"/>
      <c r="Q28" s="584" t="s">
        <v>466</v>
      </c>
    </row>
    <row r="29" spans="1:17" ht="109.5" customHeight="1" x14ac:dyDescent="0.25">
      <c r="A29" s="581">
        <v>6</v>
      </c>
      <c r="B29" s="634">
        <v>6</v>
      </c>
      <c r="C29" s="634" t="s">
        <v>456</v>
      </c>
      <c r="D29" s="605" t="s">
        <v>467</v>
      </c>
      <c r="E29" s="583" t="s">
        <v>468</v>
      </c>
      <c r="F29" s="588">
        <v>375</v>
      </c>
      <c r="G29" s="667">
        <v>251.8125</v>
      </c>
      <c r="H29" s="667">
        <v>44.4375</v>
      </c>
      <c r="I29" s="668"/>
      <c r="J29" s="667">
        <v>78.75</v>
      </c>
      <c r="K29" s="613">
        <v>180.01009999999999</v>
      </c>
      <c r="L29" s="691">
        <v>125.90625</v>
      </c>
      <c r="M29" s="692">
        <v>22.21875</v>
      </c>
      <c r="N29" s="692"/>
      <c r="O29" s="691">
        <v>31.885100000000001</v>
      </c>
      <c r="P29" s="610"/>
      <c r="Q29" s="596" t="s">
        <v>469</v>
      </c>
    </row>
    <row r="30" spans="1:17" ht="114.75" customHeight="1" x14ac:dyDescent="0.25">
      <c r="A30" s="660">
        <v>7</v>
      </c>
      <c r="B30" s="635">
        <v>6</v>
      </c>
      <c r="C30" s="635" t="s">
        <v>456</v>
      </c>
      <c r="D30" s="636" t="s">
        <v>470</v>
      </c>
      <c r="E30" s="637" t="s">
        <v>468</v>
      </c>
      <c r="F30" s="588">
        <v>375</v>
      </c>
      <c r="G30" s="669">
        <v>251.8125</v>
      </c>
      <c r="H30" s="669">
        <v>44.4375</v>
      </c>
      <c r="I30" s="670"/>
      <c r="J30" s="671">
        <v>78.75</v>
      </c>
      <c r="K30" s="613">
        <v>180.01009999999999</v>
      </c>
      <c r="L30" s="691">
        <v>125.90625</v>
      </c>
      <c r="M30" s="692">
        <v>22.21875</v>
      </c>
      <c r="N30" s="692"/>
      <c r="O30" s="691">
        <v>31.885100000000001</v>
      </c>
      <c r="P30" s="610"/>
      <c r="Q30" s="638" t="s">
        <v>471</v>
      </c>
    </row>
    <row r="31" spans="1:17" ht="115.5" customHeight="1" x14ac:dyDescent="0.25">
      <c r="A31" s="660">
        <v>8</v>
      </c>
      <c r="B31" s="635">
        <v>5</v>
      </c>
      <c r="C31" s="639" t="s">
        <v>456</v>
      </c>
      <c r="D31" s="640" t="s">
        <v>472</v>
      </c>
      <c r="E31" s="637" t="s">
        <v>468</v>
      </c>
      <c r="F31" s="588">
        <v>1335.6859999999999</v>
      </c>
      <c r="G31" s="672">
        <v>944.90112999999997</v>
      </c>
      <c r="H31" s="672">
        <v>0</v>
      </c>
      <c r="I31" s="673">
        <v>376.63891000000001</v>
      </c>
      <c r="J31" s="674">
        <v>14.145960000000001</v>
      </c>
      <c r="K31" s="831">
        <v>1330.1616599999998</v>
      </c>
      <c r="L31" s="693">
        <v>944.90112999999997</v>
      </c>
      <c r="M31" s="693"/>
      <c r="N31" s="693">
        <v>376.63891000000001</v>
      </c>
      <c r="O31" s="694">
        <v>0</v>
      </c>
      <c r="P31" s="695">
        <v>8.6216200000000001</v>
      </c>
      <c r="Q31" s="584" t="s">
        <v>473</v>
      </c>
    </row>
    <row r="32" spans="1:17" ht="80.25" customHeight="1" x14ac:dyDescent="0.25">
      <c r="A32" s="660">
        <v>9</v>
      </c>
      <c r="B32" s="641">
        <v>5</v>
      </c>
      <c r="C32" s="586" t="s">
        <v>456</v>
      </c>
      <c r="D32" s="642" t="s">
        <v>474</v>
      </c>
      <c r="E32" s="643" t="s">
        <v>468</v>
      </c>
      <c r="F32" s="588">
        <v>864.76860999999997</v>
      </c>
      <c r="G32" s="675">
        <v>569.47650999999996</v>
      </c>
      <c r="H32" s="676">
        <v>0</v>
      </c>
      <c r="I32" s="676">
        <v>226.99413000000001</v>
      </c>
      <c r="J32" s="677">
        <v>68.297970000000007</v>
      </c>
      <c r="K32" s="832">
        <v>864.76860999999997</v>
      </c>
      <c r="L32" s="694">
        <v>569.47650999999996</v>
      </c>
      <c r="M32" s="696"/>
      <c r="N32" s="696">
        <v>226.99413000000001</v>
      </c>
      <c r="O32" s="694"/>
      <c r="P32" s="697">
        <v>68.297970000000007</v>
      </c>
      <c r="Q32" s="644" t="s">
        <v>475</v>
      </c>
    </row>
    <row r="33" spans="1:17" ht="41.4" x14ac:dyDescent="0.25">
      <c r="A33" s="581">
        <v>10</v>
      </c>
      <c r="B33" s="582">
        <v>5</v>
      </c>
      <c r="C33" s="606" t="s">
        <v>456</v>
      </c>
      <c r="D33" s="605" t="s">
        <v>476</v>
      </c>
      <c r="E33" s="583" t="s">
        <v>458</v>
      </c>
      <c r="F33" s="588">
        <v>875.21031000000005</v>
      </c>
      <c r="G33" s="662"/>
      <c r="H33" s="588">
        <v>145.00851</v>
      </c>
      <c r="I33" s="588"/>
      <c r="J33" s="662">
        <v>730.20180000000005</v>
      </c>
      <c r="K33" s="602">
        <v>280</v>
      </c>
      <c r="L33" s="611"/>
      <c r="M33" s="612"/>
      <c r="N33" s="612"/>
      <c r="O33" s="611">
        <v>280</v>
      </c>
      <c r="P33" s="611"/>
      <c r="Q33" s="645" t="s">
        <v>547</v>
      </c>
    </row>
    <row r="34" spans="1:17" ht="82.8" x14ac:dyDescent="0.25">
      <c r="A34" s="581">
        <v>11</v>
      </c>
      <c r="B34" s="582">
        <v>5</v>
      </c>
      <c r="C34" s="582" t="s">
        <v>456</v>
      </c>
      <c r="D34" s="605" t="s">
        <v>477</v>
      </c>
      <c r="E34" s="583" t="s">
        <v>458</v>
      </c>
      <c r="F34" s="588">
        <v>66.622</v>
      </c>
      <c r="G34" s="629">
        <v>57.43553</v>
      </c>
      <c r="H34" s="833"/>
      <c r="I34" s="663"/>
      <c r="J34" s="629">
        <v>9.1864699999999999</v>
      </c>
      <c r="K34" s="715">
        <v>58.887529999999998</v>
      </c>
      <c r="L34" s="630">
        <v>57.43553</v>
      </c>
      <c r="M34" s="630"/>
      <c r="N34" s="630"/>
      <c r="O34" s="632">
        <v>1.452</v>
      </c>
      <c r="P34" s="611">
        <v>0</v>
      </c>
      <c r="Q34" s="584" t="s">
        <v>478</v>
      </c>
    </row>
    <row r="35" spans="1:17" ht="73.5" customHeight="1" x14ac:dyDescent="0.25">
      <c r="A35" s="581">
        <v>12</v>
      </c>
      <c r="B35" s="582">
        <v>5</v>
      </c>
      <c r="C35" s="582" t="s">
        <v>456</v>
      </c>
      <c r="D35" s="834" t="s">
        <v>545</v>
      </c>
      <c r="E35" s="835" t="s">
        <v>458</v>
      </c>
      <c r="F35" s="663">
        <v>73.252899999999997</v>
      </c>
      <c r="G35" s="684">
        <v>58.602319999999999</v>
      </c>
      <c r="H35" s="684"/>
      <c r="I35" s="685"/>
      <c r="J35" s="836">
        <v>14.65058</v>
      </c>
      <c r="K35" s="715">
        <v>0.49609999999999999</v>
      </c>
      <c r="L35" s="694">
        <v>0.39688000000000001</v>
      </c>
      <c r="M35" s="837"/>
      <c r="N35" s="837"/>
      <c r="O35" s="694">
        <v>9.9220000000000003E-2</v>
      </c>
      <c r="P35" s="611"/>
      <c r="Q35" s="838" t="s">
        <v>546</v>
      </c>
    </row>
    <row r="36" spans="1:17" ht="69" x14ac:dyDescent="0.25">
      <c r="A36" s="581">
        <v>13</v>
      </c>
      <c r="B36" s="582">
        <v>4</v>
      </c>
      <c r="C36" s="583" t="s">
        <v>479</v>
      </c>
      <c r="D36" s="605" t="s">
        <v>480</v>
      </c>
      <c r="E36" s="583" t="s">
        <v>454</v>
      </c>
      <c r="F36" s="588">
        <v>370.71854999999999</v>
      </c>
      <c r="G36" s="678">
        <v>370.71854999999999</v>
      </c>
      <c r="H36" s="678"/>
      <c r="I36" s="678"/>
      <c r="J36" s="678"/>
      <c r="K36" s="613">
        <v>38.10201</v>
      </c>
      <c r="L36" s="615">
        <v>38.10201</v>
      </c>
      <c r="M36" s="602"/>
      <c r="N36" s="602"/>
      <c r="O36" s="610">
        <v>0</v>
      </c>
      <c r="P36" s="610"/>
      <c r="Q36" s="584" t="s">
        <v>481</v>
      </c>
    </row>
    <row r="37" spans="1:17" ht="55.2" x14ac:dyDescent="0.25">
      <c r="A37" s="581">
        <v>14</v>
      </c>
      <c r="B37" s="582">
        <v>4</v>
      </c>
      <c r="C37" s="582" t="s">
        <v>456</v>
      </c>
      <c r="D37" s="605" t="s">
        <v>482</v>
      </c>
      <c r="E37" s="583" t="s">
        <v>483</v>
      </c>
      <c r="F37" s="588">
        <v>329.54992000000004</v>
      </c>
      <c r="G37" s="588">
        <v>254.61743000000001</v>
      </c>
      <c r="H37" s="588">
        <v>44.932490000000001</v>
      </c>
      <c r="I37" s="588"/>
      <c r="J37" s="588">
        <v>30</v>
      </c>
      <c r="K37" s="602">
        <v>126.59965000000001</v>
      </c>
      <c r="L37" s="615">
        <v>104.95144000000001</v>
      </c>
      <c r="M37" s="614">
        <v>18.52084</v>
      </c>
      <c r="N37" s="613"/>
      <c r="O37" s="616"/>
      <c r="P37" s="615">
        <v>3.12737</v>
      </c>
      <c r="Q37" s="584"/>
    </row>
    <row r="38" spans="1:17" ht="41.4" x14ac:dyDescent="0.25">
      <c r="A38" s="581">
        <v>15</v>
      </c>
      <c r="B38" s="582">
        <v>5</v>
      </c>
      <c r="C38" s="582" t="s">
        <v>456</v>
      </c>
      <c r="D38" s="605" t="s">
        <v>484</v>
      </c>
      <c r="E38" s="583" t="s">
        <v>483</v>
      </c>
      <c r="F38" s="588">
        <v>305.84480000000002</v>
      </c>
      <c r="G38" s="608">
        <v>244.66784000000001</v>
      </c>
      <c r="H38" s="609"/>
      <c r="I38" s="609"/>
      <c r="J38" s="608">
        <v>61.176960000000001</v>
      </c>
      <c r="K38" s="602">
        <v>1.21</v>
      </c>
      <c r="L38" s="631">
        <v>0.96799999999999997</v>
      </c>
      <c r="M38" s="619"/>
      <c r="N38" s="617"/>
      <c r="O38" s="618">
        <v>0.24199999999999999</v>
      </c>
      <c r="P38" s="610"/>
      <c r="Q38" s="584"/>
    </row>
    <row r="39" spans="1:17" ht="69" x14ac:dyDescent="0.25">
      <c r="A39" s="581">
        <v>16</v>
      </c>
      <c r="B39" s="646">
        <v>4</v>
      </c>
      <c r="C39" s="646" t="s">
        <v>456</v>
      </c>
      <c r="D39" s="605" t="s">
        <v>485</v>
      </c>
      <c r="E39" s="714" t="s">
        <v>486</v>
      </c>
      <c r="F39" s="663">
        <v>326.84796</v>
      </c>
      <c r="G39" s="663">
        <v>185.8066</v>
      </c>
      <c r="H39" s="663">
        <v>32.789400000000001</v>
      </c>
      <c r="I39" s="663">
        <v>68.784769999999995</v>
      </c>
      <c r="J39" s="679">
        <v>39.467190000000002</v>
      </c>
      <c r="K39" s="715">
        <v>14.5101</v>
      </c>
      <c r="L39" s="715"/>
      <c r="M39" s="698"/>
      <c r="N39" s="698"/>
      <c r="O39" s="715">
        <v>14.5101</v>
      </c>
      <c r="P39" s="698"/>
      <c r="Q39" s="584" t="s">
        <v>487</v>
      </c>
    </row>
    <row r="40" spans="1:17" ht="42" thickBot="1" x14ac:dyDescent="0.3">
      <c r="A40" s="581">
        <v>17</v>
      </c>
      <c r="B40" s="582">
        <v>5</v>
      </c>
      <c r="C40" s="582" t="s">
        <v>456</v>
      </c>
      <c r="D40" s="605" t="s">
        <v>488</v>
      </c>
      <c r="E40" s="583" t="s">
        <v>489</v>
      </c>
      <c r="F40" s="588">
        <v>400</v>
      </c>
      <c r="G40" s="839">
        <v>238.12799999999999</v>
      </c>
      <c r="H40" s="667">
        <v>0</v>
      </c>
      <c r="I40" s="668">
        <v>0</v>
      </c>
      <c r="J40" s="840">
        <v>161.87200000000001</v>
      </c>
      <c r="K40" s="602">
        <v>400</v>
      </c>
      <c r="L40" s="690">
        <v>238.12799999999999</v>
      </c>
      <c r="M40" s="602">
        <v>0</v>
      </c>
      <c r="N40" s="602">
        <v>0</v>
      </c>
      <c r="O40" s="841">
        <v>161.87200000000001</v>
      </c>
      <c r="P40" s="610"/>
      <c r="Q40" s="584" t="s">
        <v>490</v>
      </c>
    </row>
    <row r="41" spans="1:17" ht="41.4" x14ac:dyDescent="0.25">
      <c r="A41" s="585">
        <v>18</v>
      </c>
      <c r="B41" s="647">
        <v>5</v>
      </c>
      <c r="C41" s="586" t="s">
        <v>456</v>
      </c>
      <c r="D41" s="642" t="s">
        <v>491</v>
      </c>
      <c r="E41" s="599" t="s">
        <v>492</v>
      </c>
      <c r="F41" s="588">
        <v>18.542000000000002</v>
      </c>
      <c r="G41" s="600">
        <v>14.833</v>
      </c>
      <c r="H41" s="600"/>
      <c r="I41" s="601">
        <v>0</v>
      </c>
      <c r="J41" s="680">
        <v>3.7090000000000001</v>
      </c>
      <c r="K41" s="602">
        <v>4.9779999999999998</v>
      </c>
      <c r="L41" s="691">
        <v>3.9809999999999999</v>
      </c>
      <c r="M41" s="699"/>
      <c r="N41" s="699"/>
      <c r="O41" s="603">
        <v>0.997</v>
      </c>
      <c r="P41" s="603"/>
      <c r="Q41" s="599" t="s">
        <v>493</v>
      </c>
    </row>
    <row r="42" spans="1:17" ht="41.4" x14ac:dyDescent="0.25">
      <c r="A42" s="581">
        <v>19</v>
      </c>
      <c r="B42" s="646">
        <v>5</v>
      </c>
      <c r="C42" s="582" t="s">
        <v>456</v>
      </c>
      <c r="D42" s="605" t="s">
        <v>494</v>
      </c>
      <c r="E42" s="583" t="s">
        <v>495</v>
      </c>
      <c r="F42" s="588">
        <v>108.25054</v>
      </c>
      <c r="G42" s="662">
        <v>84.99</v>
      </c>
      <c r="H42" s="588"/>
      <c r="I42" s="588"/>
      <c r="J42" s="662">
        <v>23.260539999999999</v>
      </c>
      <c r="K42" s="602">
        <v>34.934780000000003</v>
      </c>
      <c r="L42" s="610">
        <v>29.701370000000001</v>
      </c>
      <c r="M42" s="602"/>
      <c r="N42" s="602">
        <v>3.6320899999999998</v>
      </c>
      <c r="O42" s="700">
        <v>1.6013200000000001</v>
      </c>
      <c r="P42" s="610"/>
      <c r="Q42" s="584" t="s">
        <v>496</v>
      </c>
    </row>
    <row r="43" spans="1:17" ht="27.6" x14ac:dyDescent="0.25">
      <c r="A43" s="581">
        <v>20</v>
      </c>
      <c r="B43" s="646">
        <v>5</v>
      </c>
      <c r="C43" s="582" t="s">
        <v>456</v>
      </c>
      <c r="D43" s="648" t="s">
        <v>497</v>
      </c>
      <c r="E43" s="583" t="s">
        <v>498</v>
      </c>
      <c r="F43" s="588">
        <v>51.118839999999999</v>
      </c>
      <c r="G43" s="662">
        <v>42.335000000000001</v>
      </c>
      <c r="H43" s="588"/>
      <c r="I43" s="588"/>
      <c r="J43" s="662">
        <v>8.7838399999999996</v>
      </c>
      <c r="K43" s="602">
        <v>6.45</v>
      </c>
      <c r="L43" s="701">
        <v>5.16</v>
      </c>
      <c r="M43" s="602"/>
      <c r="N43" s="702"/>
      <c r="O43" s="603">
        <v>1.29</v>
      </c>
      <c r="P43" s="703"/>
      <c r="Q43" s="584" t="s">
        <v>499</v>
      </c>
    </row>
    <row r="44" spans="1:17" ht="27.6" x14ac:dyDescent="0.25">
      <c r="A44" s="581">
        <v>21</v>
      </c>
      <c r="B44" s="646">
        <v>5</v>
      </c>
      <c r="C44" s="582" t="s">
        <v>456</v>
      </c>
      <c r="D44" s="649" t="s">
        <v>500</v>
      </c>
      <c r="E44" s="583" t="s">
        <v>501</v>
      </c>
      <c r="F44" s="588">
        <v>82.294000000000011</v>
      </c>
      <c r="G44" s="667">
        <v>55.96</v>
      </c>
      <c r="H44" s="668">
        <v>9.875</v>
      </c>
      <c r="I44" s="668"/>
      <c r="J44" s="667">
        <v>16.459</v>
      </c>
      <c r="K44" s="602">
        <v>48.125</v>
      </c>
      <c r="L44" s="610">
        <v>38.777999999999999</v>
      </c>
      <c r="M44" s="602"/>
      <c r="N44" s="702"/>
      <c r="O44" s="701">
        <v>9.3469999999999995</v>
      </c>
      <c r="P44" s="703"/>
      <c r="Q44" s="583" t="s">
        <v>502</v>
      </c>
    </row>
    <row r="45" spans="1:17" ht="27.6" x14ac:dyDescent="0.25">
      <c r="A45" s="585">
        <v>22</v>
      </c>
      <c r="B45" s="650">
        <v>5</v>
      </c>
      <c r="C45" s="651" t="s">
        <v>456</v>
      </c>
      <c r="D45" s="652" t="s">
        <v>503</v>
      </c>
      <c r="E45" s="653" t="s">
        <v>504</v>
      </c>
      <c r="F45" s="842">
        <v>66.853359999999995</v>
      </c>
      <c r="G45" s="681">
        <v>51.477080000000001</v>
      </c>
      <c r="H45" s="681"/>
      <c r="I45" s="682"/>
      <c r="J45" s="683">
        <v>15.37628</v>
      </c>
      <c r="K45" s="843">
        <v>48.10736</v>
      </c>
      <c r="L45" s="704">
        <v>25.29345</v>
      </c>
      <c r="M45" s="705">
        <v>4.4635499999999997</v>
      </c>
      <c r="N45" s="705">
        <v>2.9740799999999998</v>
      </c>
      <c r="O45" s="704">
        <v>15.37628</v>
      </c>
      <c r="P45" s="706"/>
      <c r="Q45" s="653"/>
    </row>
    <row r="46" spans="1:17" ht="55.2" x14ac:dyDescent="0.25">
      <c r="A46" s="661">
        <v>23</v>
      </c>
      <c r="B46" s="647">
        <v>5</v>
      </c>
      <c r="C46" s="647" t="s">
        <v>456</v>
      </c>
      <c r="D46" s="654" t="s">
        <v>505</v>
      </c>
      <c r="E46" s="655" t="s">
        <v>506</v>
      </c>
      <c r="F46" s="844">
        <v>66.856999999999999</v>
      </c>
      <c r="G46" s="684">
        <v>52.689</v>
      </c>
      <c r="H46" s="684"/>
      <c r="I46" s="685">
        <v>2.7730000000000001</v>
      </c>
      <c r="J46" s="686">
        <v>11.395</v>
      </c>
      <c r="K46" s="845">
        <v>66.856999999999999</v>
      </c>
      <c r="L46" s="707">
        <v>52.689</v>
      </c>
      <c r="M46" s="707"/>
      <c r="N46" s="708">
        <v>2.7730000000000001</v>
      </c>
      <c r="O46" s="709">
        <v>11.395</v>
      </c>
      <c r="P46" s="710"/>
      <c r="Q46" s="655" t="s">
        <v>507</v>
      </c>
    </row>
    <row r="47" spans="1:17" ht="55.2" x14ac:dyDescent="0.25">
      <c r="A47" s="585">
        <v>24</v>
      </c>
      <c r="B47" s="606">
        <v>2</v>
      </c>
      <c r="C47" s="622" t="s">
        <v>508</v>
      </c>
      <c r="D47" s="623" t="s">
        <v>509</v>
      </c>
      <c r="E47" s="622" t="s">
        <v>510</v>
      </c>
      <c r="F47" s="846">
        <v>161.6422</v>
      </c>
      <c r="G47" s="624">
        <v>157.988</v>
      </c>
      <c r="H47" s="624"/>
      <c r="I47" s="625"/>
      <c r="J47" s="626">
        <v>3.6541999999999999</v>
      </c>
      <c r="K47" s="627">
        <v>4.8491</v>
      </c>
      <c r="L47" s="628">
        <v>0</v>
      </c>
      <c r="M47" s="627"/>
      <c r="N47" s="627"/>
      <c r="O47" s="628">
        <v>4.8491</v>
      </c>
      <c r="P47" s="628">
        <v>0</v>
      </c>
      <c r="Q47" s="622" t="s">
        <v>511</v>
      </c>
    </row>
    <row r="48" spans="1:17" ht="96.6" x14ac:dyDescent="0.25">
      <c r="A48" s="585">
        <v>25</v>
      </c>
      <c r="B48" s="582">
        <v>2</v>
      </c>
      <c r="C48" s="582" t="s">
        <v>512</v>
      </c>
      <c r="D48" s="649" t="s">
        <v>513</v>
      </c>
      <c r="E48" s="583" t="s">
        <v>514</v>
      </c>
      <c r="F48" s="588">
        <v>19.838999999999999</v>
      </c>
      <c r="G48" s="607">
        <v>15.8712</v>
      </c>
      <c r="H48" s="667"/>
      <c r="I48" s="668"/>
      <c r="J48" s="687">
        <v>3.9678</v>
      </c>
      <c r="K48" s="602">
        <v>5.6859999999999999</v>
      </c>
      <c r="L48" s="610">
        <v>4.1782000000000004</v>
      </c>
      <c r="M48" s="602"/>
      <c r="N48" s="602"/>
      <c r="O48" s="610">
        <v>1.5078</v>
      </c>
      <c r="P48" s="610"/>
      <c r="Q48" s="605" t="s">
        <v>515</v>
      </c>
    </row>
    <row r="49" spans="1:17" ht="82.8" x14ac:dyDescent="0.25">
      <c r="A49" s="585">
        <v>26</v>
      </c>
      <c r="B49" s="586">
        <v>2</v>
      </c>
      <c r="C49" s="582" t="s">
        <v>512</v>
      </c>
      <c r="D49" s="656" t="s">
        <v>516</v>
      </c>
      <c r="E49" s="657" t="s">
        <v>514</v>
      </c>
      <c r="F49" s="588">
        <v>9.2149999999999999</v>
      </c>
      <c r="G49" s="681">
        <v>7.3719999999999999</v>
      </c>
      <c r="H49" s="681"/>
      <c r="I49" s="682"/>
      <c r="J49" s="688">
        <v>1.843</v>
      </c>
      <c r="K49" s="602">
        <v>5.2149999999999999</v>
      </c>
      <c r="L49" s="711">
        <v>3.3719999999999999</v>
      </c>
      <c r="M49" s="712"/>
      <c r="N49" s="712"/>
      <c r="O49" s="711">
        <v>1.843</v>
      </c>
      <c r="P49" s="713"/>
      <c r="Q49" s="658" t="s">
        <v>517</v>
      </c>
    </row>
    <row r="50" spans="1:17" ht="69" x14ac:dyDescent="0.25">
      <c r="A50" s="620">
        <v>27</v>
      </c>
      <c r="B50" s="651">
        <v>2</v>
      </c>
      <c r="C50" s="635" t="s">
        <v>512</v>
      </c>
      <c r="D50" s="659" t="s">
        <v>518</v>
      </c>
      <c r="E50" s="658" t="s">
        <v>514</v>
      </c>
      <c r="F50" s="588">
        <v>7.0280000000000005</v>
      </c>
      <c r="G50" s="681">
        <v>5.6124000000000001</v>
      </c>
      <c r="H50" s="681"/>
      <c r="I50" s="682"/>
      <c r="J50" s="689">
        <v>1.4156</v>
      </c>
      <c r="K50" s="602">
        <v>2.73</v>
      </c>
      <c r="L50" s="711">
        <v>1.3144</v>
      </c>
      <c r="M50" s="712"/>
      <c r="N50" s="712"/>
      <c r="O50" s="711">
        <v>1.4156</v>
      </c>
      <c r="P50" s="713"/>
      <c r="Q50" s="658" t="s">
        <v>519</v>
      </c>
    </row>
    <row r="51" spans="1:17" ht="13.8" x14ac:dyDescent="0.25">
      <c r="A51" s="621"/>
      <c r="B51" s="621"/>
      <c r="C51" s="590"/>
      <c r="D51" s="589" t="s">
        <v>352</v>
      </c>
      <c r="E51" s="589"/>
      <c r="F51" s="847">
        <v>17353.483460020001</v>
      </c>
      <c r="G51" s="848">
        <v>4552.2240516000002</v>
      </c>
      <c r="H51" s="849">
        <v>7502.2396532199991</v>
      </c>
      <c r="I51" s="849">
        <v>675.19081000000006</v>
      </c>
      <c r="J51" s="850">
        <v>4623.8289452000017</v>
      </c>
      <c r="K51" s="851">
        <v>6504.0934609999995</v>
      </c>
      <c r="L51" s="604">
        <v>2718.6954399999995</v>
      </c>
      <c r="M51" s="604">
        <v>1827.4805599999997</v>
      </c>
      <c r="N51" s="604">
        <v>613.01220999999998</v>
      </c>
      <c r="O51" s="604">
        <v>1072.7402909999998</v>
      </c>
      <c r="P51" s="604">
        <v>272.16496000000001</v>
      </c>
      <c r="Q51" s="590"/>
    </row>
  </sheetData>
  <mergeCells count="15">
    <mergeCell ref="A6:M8"/>
    <mergeCell ref="A14:N16"/>
    <mergeCell ref="Q21:Q22"/>
    <mergeCell ref="G22:G23"/>
    <mergeCell ref="H22:H23"/>
    <mergeCell ref="I22:I23"/>
    <mergeCell ref="J22:J23"/>
    <mergeCell ref="K22:P22"/>
    <mergeCell ref="K21:P21"/>
    <mergeCell ref="A21:A23"/>
    <mergeCell ref="B21:B23"/>
    <mergeCell ref="D21:D23"/>
    <mergeCell ref="E21:E23"/>
    <mergeCell ref="F21:F23"/>
    <mergeCell ref="C21:C23"/>
  </mergeCells>
  <phoneticPr fontId="9" type="noConversion"/>
  <pageMargins left="0" right="0" top="0.39370078740157483" bottom="0.39370078740157483" header="0.51181102362204722" footer="0.51181102362204722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5</vt:i4>
      </vt:variant>
    </vt:vector>
  </HeadingPairs>
  <TitlesOfParts>
    <vt:vector size="12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2023-03-21T09:01:48Z</cp:lastPrinted>
  <dcterms:created xsi:type="dcterms:W3CDTF">2013-02-05T08:01:03Z</dcterms:created>
  <dcterms:modified xsi:type="dcterms:W3CDTF">2023-03-22T14:34:27Z</dcterms:modified>
</cp:coreProperties>
</file>